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ADIAC\Aprobare pret apa\Anexe\"/>
    </mc:Choice>
  </mc:AlternateContent>
  <xr:revisionPtr revIDLastSave="0" documentId="13_ncr:1_{43AC743E-6891-4573-954A-27C95884540B}" xr6:coauthVersionLast="47" xr6:coauthVersionMax="47" xr10:uidLastSave="{00000000-0000-0000-0000-000000000000}"/>
  <bookViews>
    <workbookView xWindow="-110" yWindow="-110" windowWidth="19420" windowHeight="10300" xr2:uid="{D25FCCB4-3AD5-49A8-9659-CFE13EABD55B}"/>
  </bookViews>
  <sheets>
    <sheet name="Sheet1" sheetId="1" r:id="rId1"/>
  </sheets>
  <definedNames>
    <definedName name="_xlnm._FilterDatabase" localSheetId="0" hidden="1">Sheet1!$A$4:$V$332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4" i="1" l="1"/>
  <c r="I345" i="1"/>
  <c r="I346" i="1"/>
  <c r="J348" i="1"/>
  <c r="J240" i="1"/>
  <c r="J265" i="1"/>
  <c r="J277" i="1"/>
  <c r="J285" i="1"/>
  <c r="J297" i="1"/>
  <c r="J305" i="1"/>
  <c r="J345" i="1"/>
  <c r="J365" i="1"/>
  <c r="I357" i="1"/>
  <c r="I358" i="1"/>
  <c r="I359" i="1"/>
  <c r="I360" i="1"/>
  <c r="I361" i="1"/>
  <c r="J366" i="1"/>
  <c r="J237" i="1"/>
  <c r="J283" i="1"/>
  <c r="J290" i="1"/>
  <c r="J223" i="1"/>
  <c r="J255" i="1"/>
  <c r="J272" i="1"/>
  <c r="J225" i="1"/>
  <c r="J238" i="1"/>
  <c r="J284" i="1"/>
  <c r="J291" i="1"/>
  <c r="J224" i="1"/>
  <c r="G344" i="1"/>
  <c r="G345" i="1"/>
  <c r="G346" i="1"/>
  <c r="H348" i="1"/>
  <c r="H240" i="1"/>
  <c r="H265" i="1"/>
  <c r="H277" i="1"/>
  <c r="H285" i="1"/>
  <c r="H297" i="1"/>
  <c r="H305" i="1"/>
  <c r="H345" i="1"/>
  <c r="H365" i="1"/>
  <c r="G357" i="1"/>
  <c r="G358" i="1"/>
  <c r="G359" i="1"/>
  <c r="G360" i="1"/>
  <c r="G361" i="1"/>
  <c r="H366" i="1"/>
  <c r="H223" i="1"/>
  <c r="H255" i="1"/>
  <c r="H272" i="1"/>
  <c r="H224" i="1"/>
  <c r="H237" i="1"/>
  <c r="H283" i="1"/>
  <c r="H290" i="1"/>
  <c r="H225" i="1"/>
  <c r="H238" i="1"/>
  <c r="H284" i="1"/>
  <c r="H291" i="1"/>
  <c r="K344" i="1"/>
  <c r="K345" i="1"/>
  <c r="K346" i="1"/>
  <c r="L348" i="1"/>
  <c r="L240" i="1"/>
  <c r="L265" i="1"/>
  <c r="L277" i="1"/>
  <c r="L285" i="1"/>
  <c r="L297" i="1"/>
  <c r="L305" i="1"/>
  <c r="L345" i="1"/>
  <c r="L365" i="1"/>
  <c r="K357" i="1"/>
  <c r="K358" i="1"/>
  <c r="K359" i="1"/>
  <c r="K360" i="1"/>
  <c r="K361" i="1"/>
  <c r="L366" i="1"/>
  <c r="L223" i="1"/>
  <c r="L255" i="1"/>
  <c r="L272" i="1"/>
  <c r="L224" i="1"/>
  <c r="L237" i="1"/>
  <c r="L283" i="1"/>
  <c r="L290" i="1"/>
  <c r="L225" i="1"/>
  <c r="L238" i="1"/>
  <c r="L284" i="1"/>
  <c r="L291" i="1"/>
  <c r="M344" i="1"/>
  <c r="M345" i="1"/>
  <c r="M346" i="1"/>
  <c r="N348" i="1"/>
  <c r="N240" i="1"/>
  <c r="N265" i="1"/>
  <c r="N277" i="1"/>
  <c r="N285" i="1"/>
  <c r="N297" i="1"/>
  <c r="N305" i="1"/>
  <c r="N345" i="1"/>
  <c r="N365" i="1"/>
  <c r="M357" i="1"/>
  <c r="M358" i="1"/>
  <c r="M359" i="1"/>
  <c r="M360" i="1"/>
  <c r="M361" i="1"/>
  <c r="N366" i="1"/>
  <c r="N223" i="1"/>
  <c r="N255" i="1"/>
  <c r="N272" i="1"/>
  <c r="N224" i="1"/>
  <c r="N237" i="1"/>
  <c r="N283" i="1"/>
  <c r="N290" i="1"/>
  <c r="N225" i="1"/>
  <c r="N238" i="1"/>
  <c r="N284" i="1"/>
  <c r="N291" i="1"/>
  <c r="O344" i="1"/>
  <c r="O345" i="1"/>
  <c r="O346" i="1"/>
  <c r="P348" i="1"/>
  <c r="P240" i="1"/>
  <c r="P265" i="1"/>
  <c r="P277" i="1"/>
  <c r="P285" i="1"/>
  <c r="P297" i="1"/>
  <c r="P305" i="1"/>
  <c r="P345" i="1"/>
  <c r="P365" i="1"/>
  <c r="O357" i="1"/>
  <c r="O358" i="1"/>
  <c r="O359" i="1"/>
  <c r="O360" i="1"/>
  <c r="O361" i="1"/>
  <c r="O337" i="1"/>
  <c r="P366" i="1"/>
  <c r="P223" i="1"/>
  <c r="P255" i="1"/>
  <c r="P272" i="1"/>
  <c r="P224" i="1"/>
  <c r="P237" i="1"/>
  <c r="P283" i="1"/>
  <c r="P290" i="1"/>
  <c r="P225" i="1"/>
  <c r="P238" i="1"/>
  <c r="P284" i="1"/>
  <c r="P291" i="1"/>
  <c r="Q344" i="1"/>
  <c r="Q345" i="1"/>
  <c r="Q346" i="1"/>
  <c r="R348" i="1"/>
  <c r="R240" i="1"/>
  <c r="R265" i="1"/>
  <c r="R277" i="1"/>
  <c r="R285" i="1"/>
  <c r="R297" i="1"/>
  <c r="R305" i="1"/>
  <c r="R345" i="1"/>
  <c r="R365" i="1"/>
  <c r="Q357" i="1"/>
  <c r="Q358" i="1"/>
  <c r="Q359" i="1"/>
  <c r="Q360" i="1"/>
  <c r="Q361" i="1"/>
  <c r="R366" i="1"/>
  <c r="R223" i="1"/>
  <c r="R255" i="1"/>
  <c r="R272" i="1"/>
  <c r="R224" i="1"/>
  <c r="R237" i="1"/>
  <c r="R283" i="1"/>
  <c r="R290" i="1"/>
  <c r="R225" i="1"/>
  <c r="R238" i="1"/>
  <c r="R284" i="1"/>
  <c r="R291" i="1"/>
  <c r="S344" i="1"/>
  <c r="S345" i="1"/>
  <c r="S346" i="1"/>
  <c r="T348" i="1"/>
  <c r="T240" i="1"/>
  <c r="T265" i="1"/>
  <c r="T277" i="1"/>
  <c r="T285" i="1"/>
  <c r="T297" i="1"/>
  <c r="T305" i="1"/>
  <c r="T345" i="1"/>
  <c r="T365" i="1"/>
  <c r="S357" i="1"/>
  <c r="S358" i="1"/>
  <c r="S359" i="1"/>
  <c r="S360" i="1"/>
  <c r="S361" i="1"/>
  <c r="T366" i="1"/>
  <c r="T223" i="1"/>
  <c r="T255" i="1"/>
  <c r="T272" i="1"/>
  <c r="T224" i="1"/>
  <c r="T237" i="1"/>
  <c r="T283" i="1"/>
  <c r="T290" i="1"/>
  <c r="T225" i="1"/>
  <c r="T238" i="1"/>
  <c r="T284" i="1"/>
  <c r="T291" i="1"/>
  <c r="U344" i="1"/>
  <c r="U345" i="1"/>
  <c r="U346" i="1"/>
  <c r="V348" i="1"/>
  <c r="V240" i="1"/>
  <c r="V265" i="1"/>
  <c r="V277" i="1"/>
  <c r="V285" i="1"/>
  <c r="V297" i="1"/>
  <c r="V305" i="1"/>
  <c r="V345" i="1"/>
  <c r="V365" i="1"/>
  <c r="U357" i="1"/>
  <c r="U358" i="1"/>
  <c r="U359" i="1"/>
  <c r="U360" i="1"/>
  <c r="U361" i="1"/>
  <c r="U337" i="1"/>
  <c r="V366" i="1"/>
  <c r="V223" i="1"/>
  <c r="V255" i="1"/>
  <c r="V272" i="1"/>
  <c r="V224" i="1"/>
  <c r="V237" i="1"/>
  <c r="V283" i="1"/>
  <c r="V290" i="1"/>
  <c r="V225" i="1"/>
  <c r="V238" i="1"/>
  <c r="V284" i="1"/>
  <c r="V291" i="1"/>
  <c r="H49" i="1"/>
  <c r="H103" i="1"/>
  <c r="H120" i="1"/>
  <c r="H128" i="1"/>
  <c r="H139" i="1"/>
  <c r="H155" i="1"/>
  <c r="H344" i="1"/>
  <c r="H353" i="1"/>
  <c r="G350" i="1"/>
  <c r="G351" i="1"/>
  <c r="G352" i="1"/>
  <c r="H354" i="1"/>
  <c r="H6" i="1"/>
  <c r="H11" i="1"/>
  <c r="H18" i="1"/>
  <c r="H22" i="1"/>
  <c r="H5" i="1"/>
  <c r="H7" i="1"/>
  <c r="H8" i="1"/>
  <c r="H9" i="1"/>
  <c r="H10" i="1"/>
  <c r="H12" i="1"/>
  <c r="H13" i="1"/>
  <c r="H14" i="1"/>
  <c r="H15" i="1"/>
  <c r="H16" i="1"/>
  <c r="H17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J49" i="1"/>
  <c r="J103" i="1"/>
  <c r="J120" i="1"/>
  <c r="J128" i="1"/>
  <c r="J139" i="1"/>
  <c r="J155" i="1"/>
  <c r="J344" i="1"/>
  <c r="J353" i="1"/>
  <c r="I350" i="1"/>
  <c r="I351" i="1"/>
  <c r="I352" i="1"/>
  <c r="J354" i="1"/>
  <c r="J6" i="1"/>
  <c r="J11" i="1"/>
  <c r="J18" i="1"/>
  <c r="J22" i="1"/>
  <c r="J5" i="1"/>
  <c r="J7" i="1"/>
  <c r="J8" i="1"/>
  <c r="J9" i="1"/>
  <c r="J10" i="1"/>
  <c r="J12" i="1"/>
  <c r="J13" i="1"/>
  <c r="J14" i="1"/>
  <c r="J15" i="1"/>
  <c r="J16" i="1"/>
  <c r="J17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L49" i="1"/>
  <c r="L103" i="1"/>
  <c r="L120" i="1"/>
  <c r="L128" i="1"/>
  <c r="L139" i="1"/>
  <c r="L155" i="1"/>
  <c r="L344" i="1"/>
  <c r="L353" i="1"/>
  <c r="K350" i="1"/>
  <c r="K351" i="1"/>
  <c r="K352" i="1"/>
  <c r="L354" i="1"/>
  <c r="L6" i="1"/>
  <c r="L11" i="1"/>
  <c r="L18" i="1"/>
  <c r="L22" i="1"/>
  <c r="L5" i="1"/>
  <c r="L7" i="1"/>
  <c r="L8" i="1"/>
  <c r="L9" i="1"/>
  <c r="L10" i="1"/>
  <c r="L12" i="1"/>
  <c r="L13" i="1"/>
  <c r="L14" i="1"/>
  <c r="L15" i="1"/>
  <c r="L16" i="1"/>
  <c r="L17" i="1"/>
  <c r="L19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N49" i="1"/>
  <c r="N103" i="1"/>
  <c r="N120" i="1"/>
  <c r="N128" i="1"/>
  <c r="N139" i="1"/>
  <c r="N155" i="1"/>
  <c r="N344" i="1"/>
  <c r="N353" i="1"/>
  <c r="M350" i="1"/>
  <c r="M351" i="1"/>
  <c r="M352" i="1"/>
  <c r="N354" i="1"/>
  <c r="N6" i="1"/>
  <c r="N11" i="1"/>
  <c r="N18" i="1"/>
  <c r="N22" i="1"/>
  <c r="N5" i="1"/>
  <c r="N7" i="1"/>
  <c r="N8" i="1"/>
  <c r="N9" i="1"/>
  <c r="N10" i="1"/>
  <c r="N12" i="1"/>
  <c r="N13" i="1"/>
  <c r="N14" i="1"/>
  <c r="N15" i="1"/>
  <c r="N16" i="1"/>
  <c r="N17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9" i="1"/>
  <c r="N130" i="1"/>
  <c r="N131" i="1"/>
  <c r="N132" i="1"/>
  <c r="N133" i="1"/>
  <c r="N134" i="1"/>
  <c r="N135" i="1"/>
  <c r="N136" i="1"/>
  <c r="N137" i="1"/>
  <c r="N138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P49" i="1"/>
  <c r="P103" i="1"/>
  <c r="P120" i="1"/>
  <c r="P128" i="1"/>
  <c r="P139" i="1"/>
  <c r="P155" i="1"/>
  <c r="P344" i="1"/>
  <c r="P353" i="1"/>
  <c r="O350" i="1"/>
  <c r="O351" i="1"/>
  <c r="O352" i="1"/>
  <c r="P354" i="1"/>
  <c r="P6" i="1"/>
  <c r="P11" i="1"/>
  <c r="P18" i="1"/>
  <c r="P22" i="1"/>
  <c r="P5" i="1"/>
  <c r="P7" i="1"/>
  <c r="P8" i="1"/>
  <c r="P9" i="1"/>
  <c r="P10" i="1"/>
  <c r="P12" i="1"/>
  <c r="P13" i="1"/>
  <c r="P14" i="1"/>
  <c r="P15" i="1"/>
  <c r="P16" i="1"/>
  <c r="P17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6" i="1"/>
  <c r="P127" i="1"/>
  <c r="P129" i="1"/>
  <c r="P130" i="1"/>
  <c r="P131" i="1"/>
  <c r="P132" i="1"/>
  <c r="P133" i="1"/>
  <c r="P134" i="1"/>
  <c r="P135" i="1"/>
  <c r="P136" i="1"/>
  <c r="P137" i="1"/>
  <c r="P138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R49" i="1"/>
  <c r="R103" i="1"/>
  <c r="R120" i="1"/>
  <c r="R128" i="1"/>
  <c r="R139" i="1"/>
  <c r="R155" i="1"/>
  <c r="R344" i="1"/>
  <c r="R353" i="1"/>
  <c r="Q350" i="1"/>
  <c r="Q351" i="1"/>
  <c r="Q352" i="1"/>
  <c r="R354" i="1"/>
  <c r="R6" i="1"/>
  <c r="R11" i="1"/>
  <c r="R18" i="1"/>
  <c r="R22" i="1"/>
  <c r="R5" i="1"/>
  <c r="R7" i="1"/>
  <c r="R8" i="1"/>
  <c r="R9" i="1"/>
  <c r="R10" i="1"/>
  <c r="R12" i="1"/>
  <c r="R13" i="1"/>
  <c r="R14" i="1"/>
  <c r="R15" i="1"/>
  <c r="R16" i="1"/>
  <c r="R17" i="1"/>
  <c r="R19" i="1"/>
  <c r="R20" i="1"/>
  <c r="R21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1" i="1"/>
  <c r="R122" i="1"/>
  <c r="R123" i="1"/>
  <c r="R124" i="1"/>
  <c r="R125" i="1"/>
  <c r="R126" i="1"/>
  <c r="R127" i="1"/>
  <c r="R129" i="1"/>
  <c r="R130" i="1"/>
  <c r="R131" i="1"/>
  <c r="R132" i="1"/>
  <c r="R133" i="1"/>
  <c r="R134" i="1"/>
  <c r="R135" i="1"/>
  <c r="R136" i="1"/>
  <c r="R137" i="1"/>
  <c r="R138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T49" i="1"/>
  <c r="T103" i="1"/>
  <c r="T120" i="1"/>
  <c r="T128" i="1"/>
  <c r="T139" i="1"/>
  <c r="T155" i="1"/>
  <c r="T344" i="1"/>
  <c r="T353" i="1"/>
  <c r="S350" i="1"/>
  <c r="S351" i="1"/>
  <c r="S352" i="1"/>
  <c r="T354" i="1"/>
  <c r="T6" i="1"/>
  <c r="T11" i="1"/>
  <c r="T18" i="1"/>
  <c r="T22" i="1"/>
  <c r="T5" i="1"/>
  <c r="T7" i="1"/>
  <c r="T8" i="1"/>
  <c r="T9" i="1"/>
  <c r="T10" i="1"/>
  <c r="T12" i="1"/>
  <c r="T13" i="1"/>
  <c r="T14" i="1"/>
  <c r="T15" i="1"/>
  <c r="T16" i="1"/>
  <c r="T17" i="1"/>
  <c r="T19" i="1"/>
  <c r="T20" i="1"/>
  <c r="T21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9" i="1"/>
  <c r="T130" i="1"/>
  <c r="T131" i="1"/>
  <c r="T132" i="1"/>
  <c r="T133" i="1"/>
  <c r="T134" i="1"/>
  <c r="T135" i="1"/>
  <c r="T136" i="1"/>
  <c r="T137" i="1"/>
  <c r="T138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V49" i="1"/>
  <c r="V103" i="1"/>
  <c r="V120" i="1"/>
  <c r="V128" i="1"/>
  <c r="V139" i="1"/>
  <c r="V155" i="1"/>
  <c r="V344" i="1"/>
  <c r="V353" i="1"/>
  <c r="U350" i="1"/>
  <c r="U351" i="1"/>
  <c r="U352" i="1"/>
  <c r="V354" i="1"/>
  <c r="V6" i="1"/>
  <c r="V11" i="1"/>
  <c r="V18" i="1"/>
  <c r="V22" i="1"/>
  <c r="V5" i="1"/>
  <c r="V7" i="1"/>
  <c r="V8" i="1"/>
  <c r="V9" i="1"/>
  <c r="V10" i="1"/>
  <c r="V12" i="1"/>
  <c r="V13" i="1"/>
  <c r="V14" i="1"/>
  <c r="V15" i="1"/>
  <c r="V16" i="1"/>
  <c r="V17" i="1"/>
  <c r="V19" i="1"/>
  <c r="V20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1" i="1"/>
  <c r="V122" i="1"/>
  <c r="V123" i="1"/>
  <c r="V124" i="1"/>
  <c r="V125" i="1"/>
  <c r="V126" i="1"/>
  <c r="V127" i="1"/>
  <c r="V129" i="1"/>
  <c r="V130" i="1"/>
  <c r="V131" i="1"/>
  <c r="V132" i="1"/>
  <c r="V133" i="1"/>
  <c r="V134" i="1"/>
  <c r="V135" i="1"/>
  <c r="V136" i="1"/>
  <c r="V137" i="1"/>
  <c r="V138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U377" i="1"/>
  <c r="U378" i="1"/>
  <c r="U379" i="1"/>
  <c r="U380" i="1"/>
  <c r="U381" i="1"/>
  <c r="U383" i="1"/>
  <c r="V357" i="1"/>
  <c r="V377" i="1"/>
  <c r="V227" i="1"/>
  <c r="V231" i="1"/>
  <c r="V239" i="1"/>
  <c r="V247" i="1"/>
  <c r="V251" i="1"/>
  <c r="V261" i="1"/>
  <c r="V264" i="1"/>
  <c r="V269" i="1"/>
  <c r="V276" i="1"/>
  <c r="V280" i="1"/>
  <c r="V287" i="1"/>
  <c r="V292" i="1"/>
  <c r="V296" i="1"/>
  <c r="V304" i="1"/>
  <c r="V308" i="1"/>
  <c r="V315" i="1"/>
  <c r="V358" i="1"/>
  <c r="V378" i="1"/>
  <c r="V230" i="1"/>
  <c r="V279" i="1"/>
  <c r="V307" i="1"/>
  <c r="V314" i="1"/>
  <c r="V359" i="1"/>
  <c r="V379" i="1"/>
  <c r="V226" i="1"/>
  <c r="V228" i="1"/>
  <c r="V229" i="1"/>
  <c r="V233" i="1"/>
  <c r="V234" i="1"/>
  <c r="V236" i="1"/>
  <c r="V241" i="1"/>
  <c r="V243" i="1"/>
  <c r="V244" i="1"/>
  <c r="V246" i="1"/>
  <c r="V248" i="1"/>
  <c r="V250" i="1"/>
  <c r="V252" i="1"/>
  <c r="V254" i="1"/>
  <c r="V257" i="1"/>
  <c r="V259" i="1"/>
  <c r="V260" i="1"/>
  <c r="V263" i="1"/>
  <c r="V266" i="1"/>
  <c r="V268" i="1"/>
  <c r="V271" i="1"/>
  <c r="V273" i="1"/>
  <c r="V275" i="1"/>
  <c r="V278" i="1"/>
  <c r="V282" i="1"/>
  <c r="V286" i="1"/>
  <c r="V289" i="1"/>
  <c r="V293" i="1"/>
  <c r="V295" i="1"/>
  <c r="V298" i="1"/>
  <c r="V300" i="1"/>
  <c r="V301" i="1"/>
  <c r="V303" i="1"/>
  <c r="V306" i="1"/>
  <c r="V310" i="1"/>
  <c r="V312" i="1"/>
  <c r="V313" i="1"/>
  <c r="V317" i="1"/>
  <c r="V318" i="1"/>
  <c r="V320" i="1"/>
  <c r="V321" i="1"/>
  <c r="V323" i="1"/>
  <c r="V324" i="1"/>
  <c r="V360" i="1"/>
  <c r="V337" i="1"/>
  <c r="V380" i="1"/>
  <c r="V381" i="1"/>
  <c r="V383" i="1"/>
  <c r="S377" i="1"/>
  <c r="S378" i="1"/>
  <c r="S379" i="1"/>
  <c r="S380" i="1"/>
  <c r="S381" i="1"/>
  <c r="S383" i="1"/>
  <c r="T357" i="1"/>
  <c r="T377" i="1"/>
  <c r="T227" i="1"/>
  <c r="T231" i="1"/>
  <c r="T239" i="1"/>
  <c r="T247" i="1"/>
  <c r="T251" i="1"/>
  <c r="T261" i="1"/>
  <c r="T264" i="1"/>
  <c r="T269" i="1"/>
  <c r="T276" i="1"/>
  <c r="T280" i="1"/>
  <c r="T287" i="1"/>
  <c r="T292" i="1"/>
  <c r="T296" i="1"/>
  <c r="T304" i="1"/>
  <c r="T308" i="1"/>
  <c r="T315" i="1"/>
  <c r="T358" i="1"/>
  <c r="T378" i="1"/>
  <c r="T230" i="1"/>
  <c r="T279" i="1"/>
  <c r="T307" i="1"/>
  <c r="T314" i="1"/>
  <c r="T359" i="1"/>
  <c r="T379" i="1"/>
  <c r="T226" i="1"/>
  <c r="T228" i="1"/>
  <c r="T229" i="1"/>
  <c r="T233" i="1"/>
  <c r="T234" i="1"/>
  <c r="T236" i="1"/>
  <c r="T241" i="1"/>
  <c r="T243" i="1"/>
  <c r="T244" i="1"/>
  <c r="T246" i="1"/>
  <c r="T248" i="1"/>
  <c r="T250" i="1"/>
  <c r="T252" i="1"/>
  <c r="T254" i="1"/>
  <c r="T257" i="1"/>
  <c r="T259" i="1"/>
  <c r="T260" i="1"/>
  <c r="T263" i="1"/>
  <c r="T266" i="1"/>
  <c r="T268" i="1"/>
  <c r="T271" i="1"/>
  <c r="T273" i="1"/>
  <c r="T275" i="1"/>
  <c r="T278" i="1"/>
  <c r="T282" i="1"/>
  <c r="T286" i="1"/>
  <c r="T289" i="1"/>
  <c r="T293" i="1"/>
  <c r="T295" i="1"/>
  <c r="T298" i="1"/>
  <c r="T300" i="1"/>
  <c r="T301" i="1"/>
  <c r="T303" i="1"/>
  <c r="T306" i="1"/>
  <c r="T310" i="1"/>
  <c r="T312" i="1"/>
  <c r="T313" i="1"/>
  <c r="T317" i="1"/>
  <c r="T318" i="1"/>
  <c r="T320" i="1"/>
  <c r="T321" i="1"/>
  <c r="T323" i="1"/>
  <c r="T324" i="1"/>
  <c r="T360" i="1"/>
  <c r="T337" i="1"/>
  <c r="T380" i="1"/>
  <c r="T381" i="1"/>
  <c r="T383" i="1"/>
  <c r="Q377" i="1"/>
  <c r="Q378" i="1"/>
  <c r="Q379" i="1"/>
  <c r="Q380" i="1"/>
  <c r="Q381" i="1"/>
  <c r="Q383" i="1"/>
  <c r="R357" i="1"/>
  <c r="R377" i="1"/>
  <c r="R227" i="1"/>
  <c r="R231" i="1"/>
  <c r="R239" i="1"/>
  <c r="R247" i="1"/>
  <c r="R251" i="1"/>
  <c r="R261" i="1"/>
  <c r="R264" i="1"/>
  <c r="R269" i="1"/>
  <c r="R276" i="1"/>
  <c r="R280" i="1"/>
  <c r="R287" i="1"/>
  <c r="R292" i="1"/>
  <c r="R296" i="1"/>
  <c r="R304" i="1"/>
  <c r="R308" i="1"/>
  <c r="R315" i="1"/>
  <c r="R358" i="1"/>
  <c r="R378" i="1"/>
  <c r="R230" i="1"/>
  <c r="R279" i="1"/>
  <c r="R307" i="1"/>
  <c r="R314" i="1"/>
  <c r="R359" i="1"/>
  <c r="R379" i="1"/>
  <c r="R226" i="1"/>
  <c r="R228" i="1"/>
  <c r="R229" i="1"/>
  <c r="R233" i="1"/>
  <c r="R234" i="1"/>
  <c r="R236" i="1"/>
  <c r="R241" i="1"/>
  <c r="R243" i="1"/>
  <c r="R244" i="1"/>
  <c r="R246" i="1"/>
  <c r="R248" i="1"/>
  <c r="R250" i="1"/>
  <c r="R252" i="1"/>
  <c r="R254" i="1"/>
  <c r="R257" i="1"/>
  <c r="R259" i="1"/>
  <c r="R260" i="1"/>
  <c r="R263" i="1"/>
  <c r="R266" i="1"/>
  <c r="R268" i="1"/>
  <c r="R271" i="1"/>
  <c r="R273" i="1"/>
  <c r="R275" i="1"/>
  <c r="R278" i="1"/>
  <c r="R282" i="1"/>
  <c r="R286" i="1"/>
  <c r="R289" i="1"/>
  <c r="R293" i="1"/>
  <c r="R295" i="1"/>
  <c r="R298" i="1"/>
  <c r="R300" i="1"/>
  <c r="R301" i="1"/>
  <c r="R303" i="1"/>
  <c r="R306" i="1"/>
  <c r="R310" i="1"/>
  <c r="R312" i="1"/>
  <c r="R313" i="1"/>
  <c r="R317" i="1"/>
  <c r="R318" i="1"/>
  <c r="R320" i="1"/>
  <c r="R321" i="1"/>
  <c r="R323" i="1"/>
  <c r="R324" i="1"/>
  <c r="R360" i="1"/>
  <c r="R337" i="1"/>
  <c r="R380" i="1"/>
  <c r="R381" i="1"/>
  <c r="R383" i="1"/>
  <c r="O377" i="1"/>
  <c r="O378" i="1"/>
  <c r="O379" i="1"/>
  <c r="O380" i="1"/>
  <c r="O381" i="1"/>
  <c r="O383" i="1"/>
  <c r="P357" i="1"/>
  <c r="P377" i="1"/>
  <c r="P227" i="1"/>
  <c r="P231" i="1"/>
  <c r="P239" i="1"/>
  <c r="P247" i="1"/>
  <c r="P251" i="1"/>
  <c r="P261" i="1"/>
  <c r="P264" i="1"/>
  <c r="P269" i="1"/>
  <c r="P276" i="1"/>
  <c r="P280" i="1"/>
  <c r="P287" i="1"/>
  <c r="P292" i="1"/>
  <c r="P296" i="1"/>
  <c r="P304" i="1"/>
  <c r="P308" i="1"/>
  <c r="P315" i="1"/>
  <c r="P358" i="1"/>
  <c r="P378" i="1"/>
  <c r="P230" i="1"/>
  <c r="P279" i="1"/>
  <c r="P307" i="1"/>
  <c r="P314" i="1"/>
  <c r="P359" i="1"/>
  <c r="P379" i="1"/>
  <c r="P226" i="1"/>
  <c r="P228" i="1"/>
  <c r="P229" i="1"/>
  <c r="P233" i="1"/>
  <c r="P234" i="1"/>
  <c r="P236" i="1"/>
  <c r="P241" i="1"/>
  <c r="P243" i="1"/>
  <c r="P244" i="1"/>
  <c r="P246" i="1"/>
  <c r="P248" i="1"/>
  <c r="P250" i="1"/>
  <c r="P252" i="1"/>
  <c r="P254" i="1"/>
  <c r="P257" i="1"/>
  <c r="P259" i="1"/>
  <c r="P260" i="1"/>
  <c r="P263" i="1"/>
  <c r="P266" i="1"/>
  <c r="P268" i="1"/>
  <c r="P271" i="1"/>
  <c r="P273" i="1"/>
  <c r="P275" i="1"/>
  <c r="P278" i="1"/>
  <c r="P282" i="1"/>
  <c r="P286" i="1"/>
  <c r="P289" i="1"/>
  <c r="P293" i="1"/>
  <c r="P295" i="1"/>
  <c r="P298" i="1"/>
  <c r="P300" i="1"/>
  <c r="P301" i="1"/>
  <c r="P303" i="1"/>
  <c r="P306" i="1"/>
  <c r="P310" i="1"/>
  <c r="P312" i="1"/>
  <c r="P313" i="1"/>
  <c r="P317" i="1"/>
  <c r="P318" i="1"/>
  <c r="P320" i="1"/>
  <c r="P321" i="1"/>
  <c r="P323" i="1"/>
  <c r="P324" i="1"/>
  <c r="P360" i="1"/>
  <c r="P337" i="1"/>
  <c r="P380" i="1"/>
  <c r="P381" i="1"/>
  <c r="P383" i="1"/>
  <c r="M377" i="1"/>
  <c r="M378" i="1"/>
  <c r="M379" i="1"/>
  <c r="M380" i="1"/>
  <c r="M381" i="1"/>
  <c r="M383" i="1"/>
  <c r="N357" i="1"/>
  <c r="N377" i="1"/>
  <c r="N227" i="1"/>
  <c r="N231" i="1"/>
  <c r="N239" i="1"/>
  <c r="N247" i="1"/>
  <c r="N251" i="1"/>
  <c r="N261" i="1"/>
  <c r="N264" i="1"/>
  <c r="N269" i="1"/>
  <c r="N276" i="1"/>
  <c r="N280" i="1"/>
  <c r="N287" i="1"/>
  <c r="N292" i="1"/>
  <c r="N296" i="1"/>
  <c r="N304" i="1"/>
  <c r="N308" i="1"/>
  <c r="N315" i="1"/>
  <c r="N358" i="1"/>
  <c r="N378" i="1"/>
  <c r="N230" i="1"/>
  <c r="N279" i="1"/>
  <c r="N307" i="1"/>
  <c r="N314" i="1"/>
  <c r="N359" i="1"/>
  <c r="N379" i="1"/>
  <c r="N226" i="1"/>
  <c r="N228" i="1"/>
  <c r="N229" i="1"/>
  <c r="N233" i="1"/>
  <c r="N234" i="1"/>
  <c r="N236" i="1"/>
  <c r="N241" i="1"/>
  <c r="N243" i="1"/>
  <c r="N244" i="1"/>
  <c r="N246" i="1"/>
  <c r="N248" i="1"/>
  <c r="N250" i="1"/>
  <c r="N252" i="1"/>
  <c r="N254" i="1"/>
  <c r="N257" i="1"/>
  <c r="N259" i="1"/>
  <c r="N260" i="1"/>
  <c r="N263" i="1"/>
  <c r="N266" i="1"/>
  <c r="N268" i="1"/>
  <c r="N271" i="1"/>
  <c r="N273" i="1"/>
  <c r="N275" i="1"/>
  <c r="N278" i="1"/>
  <c r="N282" i="1"/>
  <c r="N286" i="1"/>
  <c r="N289" i="1"/>
  <c r="N293" i="1"/>
  <c r="N295" i="1"/>
  <c r="N298" i="1"/>
  <c r="N300" i="1"/>
  <c r="N301" i="1"/>
  <c r="N303" i="1"/>
  <c r="N306" i="1"/>
  <c r="N310" i="1"/>
  <c r="N312" i="1"/>
  <c r="N313" i="1"/>
  <c r="N317" i="1"/>
  <c r="N318" i="1"/>
  <c r="N320" i="1"/>
  <c r="N321" i="1"/>
  <c r="N323" i="1"/>
  <c r="N324" i="1"/>
  <c r="N360" i="1"/>
  <c r="N337" i="1"/>
  <c r="N380" i="1"/>
  <c r="N381" i="1"/>
  <c r="N383" i="1"/>
  <c r="K377" i="1"/>
  <c r="K378" i="1"/>
  <c r="K379" i="1"/>
  <c r="K380" i="1"/>
  <c r="K381" i="1"/>
  <c r="K383" i="1"/>
  <c r="L357" i="1"/>
  <c r="L377" i="1"/>
  <c r="L227" i="1"/>
  <c r="L231" i="1"/>
  <c r="L239" i="1"/>
  <c r="L247" i="1"/>
  <c r="L251" i="1"/>
  <c r="L261" i="1"/>
  <c r="L264" i="1"/>
  <c r="L269" i="1"/>
  <c r="L276" i="1"/>
  <c r="L280" i="1"/>
  <c r="L287" i="1"/>
  <c r="L292" i="1"/>
  <c r="L296" i="1"/>
  <c r="L304" i="1"/>
  <c r="L308" i="1"/>
  <c r="L315" i="1"/>
  <c r="L358" i="1"/>
  <c r="L378" i="1"/>
  <c r="L230" i="1"/>
  <c r="L279" i="1"/>
  <c r="L307" i="1"/>
  <c r="L314" i="1"/>
  <c r="L359" i="1"/>
  <c r="L379" i="1"/>
  <c r="L226" i="1"/>
  <c r="L228" i="1"/>
  <c r="L229" i="1"/>
  <c r="L233" i="1"/>
  <c r="L234" i="1"/>
  <c r="L236" i="1"/>
  <c r="L241" i="1"/>
  <c r="L243" i="1"/>
  <c r="L244" i="1"/>
  <c r="L246" i="1"/>
  <c r="L248" i="1"/>
  <c r="L250" i="1"/>
  <c r="L252" i="1"/>
  <c r="L254" i="1"/>
  <c r="L257" i="1"/>
  <c r="L259" i="1"/>
  <c r="L260" i="1"/>
  <c r="L263" i="1"/>
  <c r="L266" i="1"/>
  <c r="L268" i="1"/>
  <c r="L271" i="1"/>
  <c r="L273" i="1"/>
  <c r="L275" i="1"/>
  <c r="L278" i="1"/>
  <c r="L282" i="1"/>
  <c r="L286" i="1"/>
  <c r="L289" i="1"/>
  <c r="L293" i="1"/>
  <c r="L295" i="1"/>
  <c r="L298" i="1"/>
  <c r="L300" i="1"/>
  <c r="L301" i="1"/>
  <c r="L303" i="1"/>
  <c r="L306" i="1"/>
  <c r="L310" i="1"/>
  <c r="L312" i="1"/>
  <c r="L313" i="1"/>
  <c r="L317" i="1"/>
  <c r="L318" i="1"/>
  <c r="L320" i="1"/>
  <c r="L321" i="1"/>
  <c r="L323" i="1"/>
  <c r="L324" i="1"/>
  <c r="L360" i="1"/>
  <c r="L337" i="1"/>
  <c r="L380" i="1"/>
  <c r="L381" i="1"/>
  <c r="L383" i="1"/>
  <c r="I377" i="1"/>
  <c r="I378" i="1"/>
  <c r="I379" i="1"/>
  <c r="I380" i="1"/>
  <c r="I381" i="1"/>
  <c r="I383" i="1"/>
  <c r="J357" i="1"/>
  <c r="J377" i="1"/>
  <c r="J227" i="1"/>
  <c r="J231" i="1"/>
  <c r="J239" i="1"/>
  <c r="J247" i="1"/>
  <c r="J251" i="1"/>
  <c r="J261" i="1"/>
  <c r="J264" i="1"/>
  <c r="J269" i="1"/>
  <c r="J276" i="1"/>
  <c r="J280" i="1"/>
  <c r="J287" i="1"/>
  <c r="J292" i="1"/>
  <c r="J296" i="1"/>
  <c r="J304" i="1"/>
  <c r="J308" i="1"/>
  <c r="J315" i="1"/>
  <c r="J358" i="1"/>
  <c r="J378" i="1"/>
  <c r="J230" i="1"/>
  <c r="J279" i="1"/>
  <c r="J307" i="1"/>
  <c r="J314" i="1"/>
  <c r="J359" i="1"/>
  <c r="J379" i="1"/>
  <c r="J226" i="1"/>
  <c r="J228" i="1"/>
  <c r="J229" i="1"/>
  <c r="J233" i="1"/>
  <c r="J234" i="1"/>
  <c r="J236" i="1"/>
  <c r="J241" i="1"/>
  <c r="J243" i="1"/>
  <c r="J244" i="1"/>
  <c r="J246" i="1"/>
  <c r="J248" i="1"/>
  <c r="J250" i="1"/>
  <c r="J252" i="1"/>
  <c r="J254" i="1"/>
  <c r="J257" i="1"/>
  <c r="J259" i="1"/>
  <c r="J260" i="1"/>
  <c r="J263" i="1"/>
  <c r="J266" i="1"/>
  <c r="J268" i="1"/>
  <c r="J271" i="1"/>
  <c r="J273" i="1"/>
  <c r="J275" i="1"/>
  <c r="J278" i="1"/>
  <c r="J282" i="1"/>
  <c r="J286" i="1"/>
  <c r="J289" i="1"/>
  <c r="J293" i="1"/>
  <c r="J295" i="1"/>
  <c r="J298" i="1"/>
  <c r="J300" i="1"/>
  <c r="J301" i="1"/>
  <c r="J303" i="1"/>
  <c r="J306" i="1"/>
  <c r="J310" i="1"/>
  <c r="J312" i="1"/>
  <c r="J313" i="1"/>
  <c r="J317" i="1"/>
  <c r="J318" i="1"/>
  <c r="J320" i="1"/>
  <c r="J321" i="1"/>
  <c r="J323" i="1"/>
  <c r="J324" i="1"/>
  <c r="J360" i="1"/>
  <c r="J337" i="1"/>
  <c r="J380" i="1"/>
  <c r="J381" i="1"/>
  <c r="J383" i="1"/>
  <c r="G377" i="1"/>
  <c r="G378" i="1"/>
  <c r="G379" i="1"/>
  <c r="G380" i="1"/>
  <c r="G381" i="1"/>
  <c r="G383" i="1"/>
  <c r="H357" i="1"/>
  <c r="H377" i="1"/>
  <c r="H227" i="1"/>
  <c r="H231" i="1"/>
  <c r="H239" i="1"/>
  <c r="H247" i="1"/>
  <c r="H251" i="1"/>
  <c r="H261" i="1"/>
  <c r="H264" i="1"/>
  <c r="H269" i="1"/>
  <c r="H276" i="1"/>
  <c r="H280" i="1"/>
  <c r="H287" i="1"/>
  <c r="H292" i="1"/>
  <c r="H296" i="1"/>
  <c r="H304" i="1"/>
  <c r="H308" i="1"/>
  <c r="H315" i="1"/>
  <c r="H358" i="1"/>
  <c r="H378" i="1"/>
  <c r="H230" i="1"/>
  <c r="H279" i="1"/>
  <c r="H307" i="1"/>
  <c r="H314" i="1"/>
  <c r="H359" i="1"/>
  <c r="H379" i="1"/>
  <c r="H226" i="1"/>
  <c r="H228" i="1"/>
  <c r="H229" i="1"/>
  <c r="H233" i="1"/>
  <c r="H234" i="1"/>
  <c r="H236" i="1"/>
  <c r="H241" i="1"/>
  <c r="H243" i="1"/>
  <c r="H244" i="1"/>
  <c r="H246" i="1"/>
  <c r="H248" i="1"/>
  <c r="H250" i="1"/>
  <c r="H252" i="1"/>
  <c r="H254" i="1"/>
  <c r="H257" i="1"/>
  <c r="H259" i="1"/>
  <c r="H260" i="1"/>
  <c r="H263" i="1"/>
  <c r="H266" i="1"/>
  <c r="H268" i="1"/>
  <c r="H271" i="1"/>
  <c r="H273" i="1"/>
  <c r="H275" i="1"/>
  <c r="H278" i="1"/>
  <c r="H282" i="1"/>
  <c r="H286" i="1"/>
  <c r="H289" i="1"/>
  <c r="H293" i="1"/>
  <c r="H295" i="1"/>
  <c r="H298" i="1"/>
  <c r="H300" i="1"/>
  <c r="H301" i="1"/>
  <c r="H303" i="1"/>
  <c r="H306" i="1"/>
  <c r="H310" i="1"/>
  <c r="H312" i="1"/>
  <c r="H313" i="1"/>
  <c r="H317" i="1"/>
  <c r="H318" i="1"/>
  <c r="H320" i="1"/>
  <c r="H321" i="1"/>
  <c r="H323" i="1"/>
  <c r="H324" i="1"/>
  <c r="H360" i="1"/>
  <c r="H380" i="1"/>
  <c r="H381" i="1"/>
  <c r="H383" i="1"/>
  <c r="U371" i="1"/>
  <c r="U372" i="1"/>
  <c r="U373" i="1"/>
  <c r="U375" i="1"/>
  <c r="V350" i="1"/>
  <c r="V371" i="1"/>
  <c r="V351" i="1"/>
  <c r="V334" i="1"/>
  <c r="V372" i="1"/>
  <c r="V373" i="1"/>
  <c r="V375" i="1"/>
  <c r="S371" i="1"/>
  <c r="S372" i="1"/>
  <c r="S373" i="1"/>
  <c r="S375" i="1"/>
  <c r="T350" i="1"/>
  <c r="T371" i="1"/>
  <c r="T351" i="1"/>
  <c r="T372" i="1"/>
  <c r="T373" i="1"/>
  <c r="T375" i="1"/>
  <c r="Q371" i="1"/>
  <c r="Q372" i="1"/>
  <c r="Q373" i="1"/>
  <c r="Q375" i="1"/>
  <c r="R350" i="1"/>
  <c r="R371" i="1"/>
  <c r="R351" i="1"/>
  <c r="R372" i="1"/>
  <c r="R373" i="1"/>
  <c r="R375" i="1"/>
  <c r="O371" i="1"/>
  <c r="O372" i="1"/>
  <c r="O373" i="1"/>
  <c r="O375" i="1"/>
  <c r="P350" i="1"/>
  <c r="P371" i="1"/>
  <c r="P351" i="1"/>
  <c r="P372" i="1"/>
  <c r="P373" i="1"/>
  <c r="P375" i="1"/>
  <c r="M371" i="1"/>
  <c r="M372" i="1"/>
  <c r="M373" i="1"/>
  <c r="M375" i="1"/>
  <c r="N350" i="1"/>
  <c r="N371" i="1"/>
  <c r="N351" i="1"/>
  <c r="N372" i="1"/>
  <c r="N373" i="1"/>
  <c r="N375" i="1"/>
  <c r="K371" i="1"/>
  <c r="K372" i="1"/>
  <c r="K373" i="1"/>
  <c r="K375" i="1"/>
  <c r="L350" i="1"/>
  <c r="L371" i="1"/>
  <c r="L351" i="1"/>
  <c r="L372" i="1"/>
  <c r="L373" i="1"/>
  <c r="L375" i="1"/>
  <c r="I371" i="1"/>
  <c r="I372" i="1"/>
  <c r="I373" i="1"/>
  <c r="I375" i="1"/>
  <c r="J350" i="1"/>
  <c r="J371" i="1"/>
  <c r="J351" i="1"/>
  <c r="J372" i="1"/>
  <c r="J373" i="1"/>
  <c r="J375" i="1"/>
  <c r="G371" i="1"/>
  <c r="G372" i="1"/>
  <c r="G373" i="1"/>
  <c r="G375" i="1"/>
  <c r="H350" i="1"/>
  <c r="H371" i="1"/>
  <c r="H351" i="1"/>
  <c r="H372" i="1"/>
  <c r="H373" i="1"/>
  <c r="H375" i="1"/>
  <c r="H361" i="1"/>
  <c r="H368" i="1"/>
  <c r="U232" i="1"/>
  <c r="U235" i="1"/>
  <c r="U242" i="1"/>
  <c r="U245" i="1"/>
  <c r="U249" i="1"/>
  <c r="U253" i="1"/>
  <c r="U256" i="1"/>
  <c r="U258" i="1"/>
  <c r="U262" i="1"/>
  <c r="U267" i="1"/>
  <c r="U270" i="1"/>
  <c r="U274" i="1"/>
  <c r="U281" i="1"/>
  <c r="U288" i="1"/>
  <c r="U294" i="1"/>
  <c r="U299" i="1"/>
  <c r="U302" i="1"/>
  <c r="U309" i="1"/>
  <c r="U311" i="1"/>
  <c r="U316" i="1"/>
  <c r="U319" i="1"/>
  <c r="U322" i="1"/>
  <c r="U325" i="1"/>
  <c r="U326" i="1"/>
  <c r="U338" i="1"/>
  <c r="V367" i="1"/>
  <c r="S232" i="1"/>
  <c r="S235" i="1"/>
  <c r="S242" i="1"/>
  <c r="S245" i="1"/>
  <c r="S249" i="1"/>
  <c r="S253" i="1"/>
  <c r="S256" i="1"/>
  <c r="S258" i="1"/>
  <c r="S262" i="1"/>
  <c r="S267" i="1"/>
  <c r="S270" i="1"/>
  <c r="S274" i="1"/>
  <c r="S281" i="1"/>
  <c r="S288" i="1"/>
  <c r="S294" i="1"/>
  <c r="S299" i="1"/>
  <c r="S302" i="1"/>
  <c r="S309" i="1"/>
  <c r="S311" i="1"/>
  <c r="S316" i="1"/>
  <c r="S319" i="1"/>
  <c r="S322" i="1"/>
  <c r="S325" i="1"/>
  <c r="S326" i="1"/>
  <c r="S338" i="1"/>
  <c r="T367" i="1"/>
  <c r="Q232" i="1"/>
  <c r="Q235" i="1"/>
  <c r="Q242" i="1"/>
  <c r="Q245" i="1"/>
  <c r="Q249" i="1"/>
  <c r="Q253" i="1"/>
  <c r="Q256" i="1"/>
  <c r="Q258" i="1"/>
  <c r="Q262" i="1"/>
  <c r="Q267" i="1"/>
  <c r="Q270" i="1"/>
  <c r="Q274" i="1"/>
  <c r="Q281" i="1"/>
  <c r="Q288" i="1"/>
  <c r="Q294" i="1"/>
  <c r="Q299" i="1"/>
  <c r="Q302" i="1"/>
  <c r="Q309" i="1"/>
  <c r="Q311" i="1"/>
  <c r="Q316" i="1"/>
  <c r="Q319" i="1"/>
  <c r="Q322" i="1"/>
  <c r="Q325" i="1"/>
  <c r="Q326" i="1"/>
  <c r="Q338" i="1"/>
  <c r="R367" i="1"/>
  <c r="O232" i="1"/>
  <c r="O235" i="1"/>
  <c r="O242" i="1"/>
  <c r="O245" i="1"/>
  <c r="O249" i="1"/>
  <c r="O253" i="1"/>
  <c r="O256" i="1"/>
  <c r="O258" i="1"/>
  <c r="O262" i="1"/>
  <c r="O267" i="1"/>
  <c r="O270" i="1"/>
  <c r="O274" i="1"/>
  <c r="O281" i="1"/>
  <c r="O288" i="1"/>
  <c r="O294" i="1"/>
  <c r="O299" i="1"/>
  <c r="O302" i="1"/>
  <c r="O309" i="1"/>
  <c r="O311" i="1"/>
  <c r="O316" i="1"/>
  <c r="O319" i="1"/>
  <c r="O322" i="1"/>
  <c r="O325" i="1"/>
  <c r="O326" i="1"/>
  <c r="O338" i="1"/>
  <c r="P367" i="1"/>
  <c r="M232" i="1"/>
  <c r="M235" i="1"/>
  <c r="M242" i="1"/>
  <c r="M245" i="1"/>
  <c r="M249" i="1"/>
  <c r="M253" i="1"/>
  <c r="M256" i="1"/>
  <c r="M258" i="1"/>
  <c r="M262" i="1"/>
  <c r="M267" i="1"/>
  <c r="M270" i="1"/>
  <c r="M274" i="1"/>
  <c r="M281" i="1"/>
  <c r="M288" i="1"/>
  <c r="M294" i="1"/>
  <c r="M299" i="1"/>
  <c r="M302" i="1"/>
  <c r="M309" i="1"/>
  <c r="M311" i="1"/>
  <c r="M316" i="1"/>
  <c r="M319" i="1"/>
  <c r="M322" i="1"/>
  <c r="M325" i="1"/>
  <c r="M326" i="1"/>
  <c r="M338" i="1"/>
  <c r="N367" i="1"/>
  <c r="K232" i="1"/>
  <c r="K235" i="1"/>
  <c r="K242" i="1"/>
  <c r="K245" i="1"/>
  <c r="K249" i="1"/>
  <c r="K253" i="1"/>
  <c r="K256" i="1"/>
  <c r="K258" i="1"/>
  <c r="K262" i="1"/>
  <c r="K267" i="1"/>
  <c r="K270" i="1"/>
  <c r="K274" i="1"/>
  <c r="K281" i="1"/>
  <c r="K288" i="1"/>
  <c r="K294" i="1"/>
  <c r="K299" i="1"/>
  <c r="K302" i="1"/>
  <c r="K309" i="1"/>
  <c r="K311" i="1"/>
  <c r="K316" i="1"/>
  <c r="K319" i="1"/>
  <c r="K322" i="1"/>
  <c r="K325" i="1"/>
  <c r="K326" i="1"/>
  <c r="K338" i="1"/>
  <c r="L367" i="1"/>
  <c r="I232" i="1"/>
  <c r="I235" i="1"/>
  <c r="I242" i="1"/>
  <c r="I245" i="1"/>
  <c r="I249" i="1"/>
  <c r="I253" i="1"/>
  <c r="I256" i="1"/>
  <c r="I258" i="1"/>
  <c r="I262" i="1"/>
  <c r="I267" i="1"/>
  <c r="I270" i="1"/>
  <c r="I274" i="1"/>
  <c r="I281" i="1"/>
  <c r="I288" i="1"/>
  <c r="I294" i="1"/>
  <c r="I299" i="1"/>
  <c r="I302" i="1"/>
  <c r="I309" i="1"/>
  <c r="I311" i="1"/>
  <c r="I316" i="1"/>
  <c r="I319" i="1"/>
  <c r="I322" i="1"/>
  <c r="I325" i="1"/>
  <c r="I326" i="1"/>
  <c r="I338" i="1"/>
  <c r="J367" i="1"/>
  <c r="G232" i="1"/>
  <c r="G235" i="1"/>
  <c r="G242" i="1"/>
  <c r="G245" i="1"/>
  <c r="G249" i="1"/>
  <c r="G253" i="1"/>
  <c r="G256" i="1"/>
  <c r="G258" i="1"/>
  <c r="G262" i="1"/>
  <c r="G267" i="1"/>
  <c r="G270" i="1"/>
  <c r="G274" i="1"/>
  <c r="G281" i="1"/>
  <c r="G288" i="1"/>
  <c r="G294" i="1"/>
  <c r="G299" i="1"/>
  <c r="G302" i="1"/>
  <c r="G309" i="1"/>
  <c r="G311" i="1"/>
  <c r="G316" i="1"/>
  <c r="G319" i="1"/>
  <c r="G322" i="1"/>
  <c r="G325" i="1"/>
  <c r="G326" i="1"/>
  <c r="H367" i="1"/>
  <c r="J363" i="1"/>
  <c r="V361" i="1"/>
  <c r="T361" i="1"/>
  <c r="R361" i="1"/>
  <c r="P361" i="1"/>
  <c r="N361" i="1"/>
  <c r="L361" i="1"/>
  <c r="J361" i="1"/>
  <c r="F357" i="1"/>
  <c r="F358" i="1"/>
  <c r="F359" i="1"/>
  <c r="F360" i="1"/>
  <c r="F361" i="1"/>
  <c r="E357" i="1"/>
  <c r="E358" i="1"/>
  <c r="E359" i="1"/>
  <c r="E360" i="1"/>
  <c r="E361" i="1"/>
  <c r="D357" i="1"/>
  <c r="D358" i="1"/>
  <c r="D359" i="1"/>
  <c r="D360" i="1"/>
  <c r="D361" i="1"/>
  <c r="U7" i="1"/>
  <c r="U10" i="1"/>
  <c r="U16" i="1"/>
  <c r="U20" i="1"/>
  <c r="U24" i="1"/>
  <c r="U28" i="1"/>
  <c r="U32" i="1"/>
  <c r="U35" i="1"/>
  <c r="U38" i="1"/>
  <c r="U41" i="1"/>
  <c r="U45" i="1"/>
  <c r="U51" i="1"/>
  <c r="U54" i="1"/>
  <c r="U56" i="1"/>
  <c r="U59" i="1"/>
  <c r="U64" i="1"/>
  <c r="U67" i="1"/>
  <c r="U70" i="1"/>
  <c r="U76" i="1"/>
  <c r="U79" i="1"/>
  <c r="U83" i="1"/>
  <c r="U87" i="1"/>
  <c r="U91" i="1"/>
  <c r="U93" i="1"/>
  <c r="U97" i="1"/>
  <c r="U100" i="1"/>
  <c r="U105" i="1"/>
  <c r="U109" i="1"/>
  <c r="U112" i="1"/>
  <c r="U116" i="1"/>
  <c r="U122" i="1"/>
  <c r="U125" i="1"/>
  <c r="U131" i="1"/>
  <c r="U136" i="1"/>
  <c r="U141" i="1"/>
  <c r="U144" i="1"/>
  <c r="U148" i="1"/>
  <c r="U152" i="1"/>
  <c r="U157" i="1"/>
  <c r="U160" i="1"/>
  <c r="U163" i="1"/>
  <c r="U166" i="1"/>
  <c r="U169" i="1"/>
  <c r="U173" i="1"/>
  <c r="U177" i="1"/>
  <c r="U180" i="1"/>
  <c r="U183" i="1"/>
  <c r="U188" i="1"/>
  <c r="U192" i="1"/>
  <c r="U196" i="1"/>
  <c r="U200" i="1"/>
  <c r="U204" i="1"/>
  <c r="U207" i="1"/>
  <c r="U211" i="1"/>
  <c r="U214" i="1"/>
  <c r="U217" i="1"/>
  <c r="U221" i="1"/>
  <c r="U222" i="1"/>
  <c r="U335" i="1"/>
  <c r="V355" i="1"/>
  <c r="S7" i="1"/>
  <c r="S10" i="1"/>
  <c r="S16" i="1"/>
  <c r="S20" i="1"/>
  <c r="S24" i="1"/>
  <c r="S28" i="1"/>
  <c r="S32" i="1"/>
  <c r="S35" i="1"/>
  <c r="S38" i="1"/>
  <c r="S41" i="1"/>
  <c r="S45" i="1"/>
  <c r="S51" i="1"/>
  <c r="S54" i="1"/>
  <c r="S56" i="1"/>
  <c r="S59" i="1"/>
  <c r="S64" i="1"/>
  <c r="S67" i="1"/>
  <c r="S70" i="1"/>
  <c r="S76" i="1"/>
  <c r="S79" i="1"/>
  <c r="S83" i="1"/>
  <c r="S87" i="1"/>
  <c r="S91" i="1"/>
  <c r="S93" i="1"/>
  <c r="S97" i="1"/>
  <c r="S100" i="1"/>
  <c r="S105" i="1"/>
  <c r="S109" i="1"/>
  <c r="S112" i="1"/>
  <c r="S116" i="1"/>
  <c r="S122" i="1"/>
  <c r="S125" i="1"/>
  <c r="S131" i="1"/>
  <c r="S136" i="1"/>
  <c r="S141" i="1"/>
  <c r="S144" i="1"/>
  <c r="S148" i="1"/>
  <c r="S152" i="1"/>
  <c r="S157" i="1"/>
  <c r="S160" i="1"/>
  <c r="S163" i="1"/>
  <c r="S166" i="1"/>
  <c r="S169" i="1"/>
  <c r="S173" i="1"/>
  <c r="S177" i="1"/>
  <c r="S180" i="1"/>
  <c r="S183" i="1"/>
  <c r="S188" i="1"/>
  <c r="S192" i="1"/>
  <c r="S196" i="1"/>
  <c r="S200" i="1"/>
  <c r="S204" i="1"/>
  <c r="S207" i="1"/>
  <c r="S211" i="1"/>
  <c r="S214" i="1"/>
  <c r="S217" i="1"/>
  <c r="S221" i="1"/>
  <c r="S222" i="1"/>
  <c r="T355" i="1"/>
  <c r="Q7" i="1"/>
  <c r="Q10" i="1"/>
  <c r="Q16" i="1"/>
  <c r="Q20" i="1"/>
  <c r="Q24" i="1"/>
  <c r="Q28" i="1"/>
  <c r="Q32" i="1"/>
  <c r="Q35" i="1"/>
  <c r="Q38" i="1"/>
  <c r="Q41" i="1"/>
  <c r="Q45" i="1"/>
  <c r="Q51" i="1"/>
  <c r="Q54" i="1"/>
  <c r="Q56" i="1"/>
  <c r="Q59" i="1"/>
  <c r="Q64" i="1"/>
  <c r="Q67" i="1"/>
  <c r="Q70" i="1"/>
  <c r="Q76" i="1"/>
  <c r="Q79" i="1"/>
  <c r="Q83" i="1"/>
  <c r="Q87" i="1"/>
  <c r="Q91" i="1"/>
  <c r="Q93" i="1"/>
  <c r="Q97" i="1"/>
  <c r="Q100" i="1"/>
  <c r="Q105" i="1"/>
  <c r="Q109" i="1"/>
  <c r="Q112" i="1"/>
  <c r="Q116" i="1"/>
  <c r="Q122" i="1"/>
  <c r="Q125" i="1"/>
  <c r="Q131" i="1"/>
  <c r="Q136" i="1"/>
  <c r="Q141" i="1"/>
  <c r="Q144" i="1"/>
  <c r="Q148" i="1"/>
  <c r="Q152" i="1"/>
  <c r="Q157" i="1"/>
  <c r="Q160" i="1"/>
  <c r="Q163" i="1"/>
  <c r="Q166" i="1"/>
  <c r="Q169" i="1"/>
  <c r="Q173" i="1"/>
  <c r="Q177" i="1"/>
  <c r="Q180" i="1"/>
  <c r="Q183" i="1"/>
  <c r="Q188" i="1"/>
  <c r="Q192" i="1"/>
  <c r="Q196" i="1"/>
  <c r="Q200" i="1"/>
  <c r="Q204" i="1"/>
  <c r="Q207" i="1"/>
  <c r="Q211" i="1"/>
  <c r="Q214" i="1"/>
  <c r="Q217" i="1"/>
  <c r="Q221" i="1"/>
  <c r="Q222" i="1"/>
  <c r="R355" i="1"/>
  <c r="O7" i="1"/>
  <c r="O10" i="1"/>
  <c r="O16" i="1"/>
  <c r="O20" i="1"/>
  <c r="O24" i="1"/>
  <c r="O28" i="1"/>
  <c r="O32" i="1"/>
  <c r="O35" i="1"/>
  <c r="O38" i="1"/>
  <c r="O41" i="1"/>
  <c r="O45" i="1"/>
  <c r="O51" i="1"/>
  <c r="O54" i="1"/>
  <c r="O56" i="1"/>
  <c r="O59" i="1"/>
  <c r="O64" i="1"/>
  <c r="O67" i="1"/>
  <c r="O70" i="1"/>
  <c r="O76" i="1"/>
  <c r="O79" i="1"/>
  <c r="O83" i="1"/>
  <c r="O87" i="1"/>
  <c r="O91" i="1"/>
  <c r="O93" i="1"/>
  <c r="O97" i="1"/>
  <c r="O100" i="1"/>
  <c r="O105" i="1"/>
  <c r="O109" i="1"/>
  <c r="O112" i="1"/>
  <c r="O116" i="1"/>
  <c r="O122" i="1"/>
  <c r="O125" i="1"/>
  <c r="O131" i="1"/>
  <c r="O136" i="1"/>
  <c r="O141" i="1"/>
  <c r="O144" i="1"/>
  <c r="O148" i="1"/>
  <c r="O152" i="1"/>
  <c r="O157" i="1"/>
  <c r="O160" i="1"/>
  <c r="O163" i="1"/>
  <c r="O166" i="1"/>
  <c r="O169" i="1"/>
  <c r="O173" i="1"/>
  <c r="O177" i="1"/>
  <c r="O180" i="1"/>
  <c r="O183" i="1"/>
  <c r="O188" i="1"/>
  <c r="O192" i="1"/>
  <c r="O196" i="1"/>
  <c r="O200" i="1"/>
  <c r="O204" i="1"/>
  <c r="O207" i="1"/>
  <c r="O211" i="1"/>
  <c r="O214" i="1"/>
  <c r="O217" i="1"/>
  <c r="O221" i="1"/>
  <c r="O222" i="1"/>
  <c r="P355" i="1"/>
  <c r="M7" i="1"/>
  <c r="M10" i="1"/>
  <c r="M16" i="1"/>
  <c r="M20" i="1"/>
  <c r="M24" i="1"/>
  <c r="M28" i="1"/>
  <c r="M32" i="1"/>
  <c r="M35" i="1"/>
  <c r="M38" i="1"/>
  <c r="M41" i="1"/>
  <c r="M45" i="1"/>
  <c r="M51" i="1"/>
  <c r="M54" i="1"/>
  <c r="M56" i="1"/>
  <c r="M59" i="1"/>
  <c r="M64" i="1"/>
  <c r="M67" i="1"/>
  <c r="M70" i="1"/>
  <c r="M76" i="1"/>
  <c r="M79" i="1"/>
  <c r="M83" i="1"/>
  <c r="M87" i="1"/>
  <c r="M91" i="1"/>
  <c r="M93" i="1"/>
  <c r="M97" i="1"/>
  <c r="M100" i="1"/>
  <c r="M105" i="1"/>
  <c r="M109" i="1"/>
  <c r="M112" i="1"/>
  <c r="M116" i="1"/>
  <c r="M122" i="1"/>
  <c r="M125" i="1"/>
  <c r="M131" i="1"/>
  <c r="M136" i="1"/>
  <c r="M141" i="1"/>
  <c r="M144" i="1"/>
  <c r="M148" i="1"/>
  <c r="M152" i="1"/>
  <c r="M157" i="1"/>
  <c r="M160" i="1"/>
  <c r="M163" i="1"/>
  <c r="M166" i="1"/>
  <c r="M169" i="1"/>
  <c r="M173" i="1"/>
  <c r="M177" i="1"/>
  <c r="M180" i="1"/>
  <c r="M183" i="1"/>
  <c r="M188" i="1"/>
  <c r="M192" i="1"/>
  <c r="M196" i="1"/>
  <c r="M200" i="1"/>
  <c r="M204" i="1"/>
  <c r="M207" i="1"/>
  <c r="M211" i="1"/>
  <c r="M214" i="1"/>
  <c r="M217" i="1"/>
  <c r="M221" i="1"/>
  <c r="M222" i="1"/>
  <c r="N355" i="1"/>
  <c r="K7" i="1"/>
  <c r="K10" i="1"/>
  <c r="K16" i="1"/>
  <c r="K20" i="1"/>
  <c r="K24" i="1"/>
  <c r="K28" i="1"/>
  <c r="K32" i="1"/>
  <c r="K35" i="1"/>
  <c r="K38" i="1"/>
  <c r="K41" i="1"/>
  <c r="K45" i="1"/>
  <c r="K51" i="1"/>
  <c r="K54" i="1"/>
  <c r="K56" i="1"/>
  <c r="K59" i="1"/>
  <c r="K64" i="1"/>
  <c r="K67" i="1"/>
  <c r="K70" i="1"/>
  <c r="K76" i="1"/>
  <c r="K79" i="1"/>
  <c r="K83" i="1"/>
  <c r="K87" i="1"/>
  <c r="K91" i="1"/>
  <c r="K93" i="1"/>
  <c r="K97" i="1"/>
  <c r="K100" i="1"/>
  <c r="K105" i="1"/>
  <c r="K109" i="1"/>
  <c r="K112" i="1"/>
  <c r="K116" i="1"/>
  <c r="K122" i="1"/>
  <c r="K125" i="1"/>
  <c r="K131" i="1"/>
  <c r="K136" i="1"/>
  <c r="K141" i="1"/>
  <c r="K144" i="1"/>
  <c r="K148" i="1"/>
  <c r="K152" i="1"/>
  <c r="K157" i="1"/>
  <c r="K160" i="1"/>
  <c r="K163" i="1"/>
  <c r="K166" i="1"/>
  <c r="K169" i="1"/>
  <c r="K173" i="1"/>
  <c r="K177" i="1"/>
  <c r="K180" i="1"/>
  <c r="K183" i="1"/>
  <c r="K188" i="1"/>
  <c r="K192" i="1"/>
  <c r="K196" i="1"/>
  <c r="K200" i="1"/>
  <c r="K204" i="1"/>
  <c r="K207" i="1"/>
  <c r="K211" i="1"/>
  <c r="K214" i="1"/>
  <c r="K217" i="1"/>
  <c r="K221" i="1"/>
  <c r="K222" i="1"/>
  <c r="L355" i="1"/>
  <c r="I7" i="1"/>
  <c r="I10" i="1"/>
  <c r="I16" i="1"/>
  <c r="I20" i="1"/>
  <c r="I24" i="1"/>
  <c r="I28" i="1"/>
  <c r="I32" i="1"/>
  <c r="I35" i="1"/>
  <c r="I38" i="1"/>
  <c r="I41" i="1"/>
  <c r="I45" i="1"/>
  <c r="I51" i="1"/>
  <c r="I54" i="1"/>
  <c r="I56" i="1"/>
  <c r="I59" i="1"/>
  <c r="I64" i="1"/>
  <c r="I67" i="1"/>
  <c r="I70" i="1"/>
  <c r="I76" i="1"/>
  <c r="I79" i="1"/>
  <c r="I83" i="1"/>
  <c r="I87" i="1"/>
  <c r="I91" i="1"/>
  <c r="I93" i="1"/>
  <c r="I97" i="1"/>
  <c r="I100" i="1"/>
  <c r="I105" i="1"/>
  <c r="I109" i="1"/>
  <c r="I112" i="1"/>
  <c r="I116" i="1"/>
  <c r="I122" i="1"/>
  <c r="I125" i="1"/>
  <c r="I131" i="1"/>
  <c r="I136" i="1"/>
  <c r="I141" i="1"/>
  <c r="I144" i="1"/>
  <c r="I148" i="1"/>
  <c r="I152" i="1"/>
  <c r="I157" i="1"/>
  <c r="I160" i="1"/>
  <c r="I163" i="1"/>
  <c r="I166" i="1"/>
  <c r="I169" i="1"/>
  <c r="I173" i="1"/>
  <c r="I177" i="1"/>
  <c r="I180" i="1"/>
  <c r="I183" i="1"/>
  <c r="I188" i="1"/>
  <c r="I192" i="1"/>
  <c r="I196" i="1"/>
  <c r="I200" i="1"/>
  <c r="I204" i="1"/>
  <c r="I207" i="1"/>
  <c r="I211" i="1"/>
  <c r="I214" i="1"/>
  <c r="I217" i="1"/>
  <c r="I221" i="1"/>
  <c r="I222" i="1"/>
  <c r="J355" i="1"/>
  <c r="G7" i="1"/>
  <c r="G10" i="1"/>
  <c r="G16" i="1"/>
  <c r="G20" i="1"/>
  <c r="G24" i="1"/>
  <c r="G28" i="1"/>
  <c r="G32" i="1"/>
  <c r="G35" i="1"/>
  <c r="G38" i="1"/>
  <c r="G41" i="1"/>
  <c r="G45" i="1"/>
  <c r="G51" i="1"/>
  <c r="G54" i="1"/>
  <c r="G56" i="1"/>
  <c r="G59" i="1"/>
  <c r="G64" i="1"/>
  <c r="G67" i="1"/>
  <c r="G70" i="1"/>
  <c r="G76" i="1"/>
  <c r="G79" i="1"/>
  <c r="G83" i="1"/>
  <c r="G87" i="1"/>
  <c r="G91" i="1"/>
  <c r="G93" i="1"/>
  <c r="G97" i="1"/>
  <c r="G100" i="1"/>
  <c r="G105" i="1"/>
  <c r="G109" i="1"/>
  <c r="G112" i="1"/>
  <c r="G116" i="1"/>
  <c r="G122" i="1"/>
  <c r="G125" i="1"/>
  <c r="G131" i="1"/>
  <c r="G136" i="1"/>
  <c r="G141" i="1"/>
  <c r="G144" i="1"/>
  <c r="G148" i="1"/>
  <c r="G152" i="1"/>
  <c r="G157" i="1"/>
  <c r="G160" i="1"/>
  <c r="G163" i="1"/>
  <c r="G166" i="1"/>
  <c r="G169" i="1"/>
  <c r="G173" i="1"/>
  <c r="G177" i="1"/>
  <c r="G180" i="1"/>
  <c r="G183" i="1"/>
  <c r="G188" i="1"/>
  <c r="G192" i="1"/>
  <c r="G196" i="1"/>
  <c r="G200" i="1"/>
  <c r="G204" i="1"/>
  <c r="G207" i="1"/>
  <c r="G211" i="1"/>
  <c r="G214" i="1"/>
  <c r="G217" i="1"/>
  <c r="G221" i="1"/>
  <c r="G222" i="1"/>
  <c r="H355" i="1"/>
  <c r="G354" i="1"/>
  <c r="V352" i="1"/>
  <c r="T352" i="1"/>
  <c r="R352" i="1"/>
  <c r="P352" i="1"/>
  <c r="N352" i="1"/>
  <c r="L352" i="1"/>
  <c r="J352" i="1"/>
  <c r="H352" i="1"/>
  <c r="F350" i="1"/>
  <c r="F351" i="1"/>
  <c r="F352" i="1"/>
  <c r="E350" i="1"/>
  <c r="E351" i="1"/>
  <c r="E352" i="1"/>
  <c r="D350" i="1"/>
  <c r="D351" i="1"/>
  <c r="D352" i="1"/>
  <c r="V346" i="1"/>
  <c r="T346" i="1"/>
  <c r="R346" i="1"/>
  <c r="P346" i="1"/>
  <c r="N346" i="1"/>
  <c r="L346" i="1"/>
  <c r="J346" i="1"/>
  <c r="H346" i="1"/>
  <c r="F344" i="1"/>
  <c r="F345" i="1"/>
  <c r="F346" i="1"/>
  <c r="E344" i="1"/>
  <c r="E345" i="1"/>
  <c r="E346" i="1"/>
  <c r="D344" i="1"/>
  <c r="D345" i="1"/>
  <c r="D346" i="1"/>
  <c r="U342" i="1"/>
  <c r="S342" i="1"/>
  <c r="Q342" i="1"/>
  <c r="O342" i="1"/>
  <c r="M342" i="1"/>
  <c r="K342" i="1"/>
  <c r="I342" i="1"/>
  <c r="F342" i="1"/>
  <c r="V232" i="1"/>
  <c r="V235" i="1"/>
  <c r="V242" i="1"/>
  <c r="V245" i="1"/>
  <c r="V249" i="1"/>
  <c r="V253" i="1"/>
  <c r="V256" i="1"/>
  <c r="V258" i="1"/>
  <c r="V262" i="1"/>
  <c r="V267" i="1"/>
  <c r="V270" i="1"/>
  <c r="V274" i="1"/>
  <c r="V281" i="1"/>
  <c r="V288" i="1"/>
  <c r="V294" i="1"/>
  <c r="V299" i="1"/>
  <c r="V302" i="1"/>
  <c r="V309" i="1"/>
  <c r="V311" i="1"/>
  <c r="V316" i="1"/>
  <c r="V319" i="1"/>
  <c r="V322" i="1"/>
  <c r="V325" i="1"/>
  <c r="V326" i="1"/>
  <c r="V338" i="1"/>
  <c r="T232" i="1"/>
  <c r="T235" i="1"/>
  <c r="T242" i="1"/>
  <c r="T245" i="1"/>
  <c r="T249" i="1"/>
  <c r="T253" i="1"/>
  <c r="T256" i="1"/>
  <c r="T258" i="1"/>
  <c r="T262" i="1"/>
  <c r="T267" i="1"/>
  <c r="T270" i="1"/>
  <c r="T274" i="1"/>
  <c r="T281" i="1"/>
  <c r="T288" i="1"/>
  <c r="T294" i="1"/>
  <c r="T299" i="1"/>
  <c r="T302" i="1"/>
  <c r="T309" i="1"/>
  <c r="T311" i="1"/>
  <c r="T316" i="1"/>
  <c r="T319" i="1"/>
  <c r="T322" i="1"/>
  <c r="T325" i="1"/>
  <c r="T326" i="1"/>
  <c r="T338" i="1"/>
  <c r="R232" i="1"/>
  <c r="R235" i="1"/>
  <c r="R242" i="1"/>
  <c r="R245" i="1"/>
  <c r="R249" i="1"/>
  <c r="R253" i="1"/>
  <c r="R256" i="1"/>
  <c r="R258" i="1"/>
  <c r="R262" i="1"/>
  <c r="R267" i="1"/>
  <c r="R270" i="1"/>
  <c r="R274" i="1"/>
  <c r="R281" i="1"/>
  <c r="R288" i="1"/>
  <c r="R294" i="1"/>
  <c r="R299" i="1"/>
  <c r="R302" i="1"/>
  <c r="R309" i="1"/>
  <c r="R311" i="1"/>
  <c r="R316" i="1"/>
  <c r="R319" i="1"/>
  <c r="R322" i="1"/>
  <c r="R325" i="1"/>
  <c r="R326" i="1"/>
  <c r="R338" i="1"/>
  <c r="P232" i="1"/>
  <c r="P235" i="1"/>
  <c r="P242" i="1"/>
  <c r="P245" i="1"/>
  <c r="P249" i="1"/>
  <c r="P253" i="1"/>
  <c r="P256" i="1"/>
  <c r="P258" i="1"/>
  <c r="P262" i="1"/>
  <c r="P267" i="1"/>
  <c r="P270" i="1"/>
  <c r="P274" i="1"/>
  <c r="P281" i="1"/>
  <c r="P288" i="1"/>
  <c r="P294" i="1"/>
  <c r="P299" i="1"/>
  <c r="P302" i="1"/>
  <c r="P309" i="1"/>
  <c r="P311" i="1"/>
  <c r="P316" i="1"/>
  <c r="P319" i="1"/>
  <c r="P322" i="1"/>
  <c r="P325" i="1"/>
  <c r="P326" i="1"/>
  <c r="P338" i="1"/>
  <c r="N232" i="1"/>
  <c r="N235" i="1"/>
  <c r="N242" i="1"/>
  <c r="N245" i="1"/>
  <c r="N249" i="1"/>
  <c r="N253" i="1"/>
  <c r="N256" i="1"/>
  <c r="N258" i="1"/>
  <c r="N262" i="1"/>
  <c r="N267" i="1"/>
  <c r="N270" i="1"/>
  <c r="N274" i="1"/>
  <c r="N281" i="1"/>
  <c r="N288" i="1"/>
  <c r="N294" i="1"/>
  <c r="N299" i="1"/>
  <c r="N302" i="1"/>
  <c r="N309" i="1"/>
  <c r="N311" i="1"/>
  <c r="N316" i="1"/>
  <c r="N319" i="1"/>
  <c r="N322" i="1"/>
  <c r="N325" i="1"/>
  <c r="N326" i="1"/>
  <c r="N338" i="1"/>
  <c r="L232" i="1"/>
  <c r="L235" i="1"/>
  <c r="L242" i="1"/>
  <c r="L245" i="1"/>
  <c r="L249" i="1"/>
  <c r="L253" i="1"/>
  <c r="L256" i="1"/>
  <c r="L258" i="1"/>
  <c r="L262" i="1"/>
  <c r="L267" i="1"/>
  <c r="L270" i="1"/>
  <c r="L274" i="1"/>
  <c r="L281" i="1"/>
  <c r="L288" i="1"/>
  <c r="L294" i="1"/>
  <c r="L299" i="1"/>
  <c r="L302" i="1"/>
  <c r="L309" i="1"/>
  <c r="L311" i="1"/>
  <c r="L316" i="1"/>
  <c r="L319" i="1"/>
  <c r="L322" i="1"/>
  <c r="L325" i="1"/>
  <c r="L326" i="1"/>
  <c r="L338" i="1"/>
  <c r="J232" i="1"/>
  <c r="J235" i="1"/>
  <c r="J242" i="1"/>
  <c r="J245" i="1"/>
  <c r="J249" i="1"/>
  <c r="J253" i="1"/>
  <c r="J256" i="1"/>
  <c r="J258" i="1"/>
  <c r="J262" i="1"/>
  <c r="J267" i="1"/>
  <c r="J270" i="1"/>
  <c r="J274" i="1"/>
  <c r="J281" i="1"/>
  <c r="J288" i="1"/>
  <c r="J294" i="1"/>
  <c r="J299" i="1"/>
  <c r="J302" i="1"/>
  <c r="J309" i="1"/>
  <c r="J311" i="1"/>
  <c r="J316" i="1"/>
  <c r="J319" i="1"/>
  <c r="J322" i="1"/>
  <c r="J325" i="1"/>
  <c r="J326" i="1"/>
  <c r="J338" i="1"/>
  <c r="V335" i="1"/>
  <c r="V329" i="1"/>
  <c r="V331" i="1"/>
  <c r="U329" i="1"/>
  <c r="U331" i="1"/>
  <c r="T329" i="1"/>
  <c r="T331" i="1"/>
  <c r="S329" i="1"/>
  <c r="S331" i="1"/>
  <c r="R329" i="1"/>
  <c r="R331" i="1"/>
  <c r="Q329" i="1"/>
  <c r="Q331" i="1"/>
  <c r="P329" i="1"/>
  <c r="P331" i="1"/>
  <c r="O329" i="1"/>
  <c r="O331" i="1"/>
  <c r="N329" i="1"/>
  <c r="N331" i="1"/>
  <c r="M329" i="1"/>
  <c r="M331" i="1"/>
  <c r="L329" i="1"/>
  <c r="L331" i="1"/>
  <c r="K329" i="1"/>
  <c r="K331" i="1"/>
  <c r="J329" i="1"/>
  <c r="J331" i="1"/>
  <c r="I329" i="1"/>
  <c r="I331" i="1"/>
  <c r="H232" i="1"/>
  <c r="H235" i="1"/>
  <c r="H242" i="1"/>
  <c r="H245" i="1"/>
  <c r="H249" i="1"/>
  <c r="H253" i="1"/>
  <c r="H256" i="1"/>
  <c r="H258" i="1"/>
  <c r="H262" i="1"/>
  <c r="H267" i="1"/>
  <c r="H270" i="1"/>
  <c r="H274" i="1"/>
  <c r="H281" i="1"/>
  <c r="H288" i="1"/>
  <c r="H294" i="1"/>
  <c r="H299" i="1"/>
  <c r="H302" i="1"/>
  <c r="H309" i="1"/>
  <c r="H311" i="1"/>
  <c r="H316" i="1"/>
  <c r="H319" i="1"/>
  <c r="H322" i="1"/>
  <c r="H325" i="1"/>
  <c r="H326" i="1"/>
  <c r="H329" i="1"/>
  <c r="H331" i="1"/>
  <c r="G329" i="1"/>
  <c r="G331" i="1"/>
  <c r="F7" i="1"/>
  <c r="F10" i="1"/>
  <c r="F16" i="1"/>
  <c r="F20" i="1"/>
  <c r="F24" i="1"/>
  <c r="F28" i="1"/>
  <c r="F32" i="1"/>
  <c r="F35" i="1"/>
  <c r="F38" i="1"/>
  <c r="F41" i="1"/>
  <c r="F45" i="1"/>
  <c r="F51" i="1"/>
  <c r="F54" i="1"/>
  <c r="F56" i="1"/>
  <c r="F59" i="1"/>
  <c r="F64" i="1"/>
  <c r="F67" i="1"/>
  <c r="F70" i="1"/>
  <c r="F76" i="1"/>
  <c r="F79" i="1"/>
  <c r="F83" i="1"/>
  <c r="F87" i="1"/>
  <c r="F91" i="1"/>
  <c r="F93" i="1"/>
  <c r="F97" i="1"/>
  <c r="F100" i="1"/>
  <c r="F105" i="1"/>
  <c r="F109" i="1"/>
  <c r="F112" i="1"/>
  <c r="F116" i="1"/>
  <c r="F122" i="1"/>
  <c r="F125" i="1"/>
  <c r="F131" i="1"/>
  <c r="F136" i="1"/>
  <c r="F141" i="1"/>
  <c r="F144" i="1"/>
  <c r="F148" i="1"/>
  <c r="F152" i="1"/>
  <c r="F157" i="1"/>
  <c r="F160" i="1"/>
  <c r="F163" i="1"/>
  <c r="F166" i="1"/>
  <c r="F169" i="1"/>
  <c r="F173" i="1"/>
  <c r="F177" i="1"/>
  <c r="F180" i="1"/>
  <c r="F183" i="1"/>
  <c r="F188" i="1"/>
  <c r="F192" i="1"/>
  <c r="F196" i="1"/>
  <c r="F200" i="1"/>
  <c r="F204" i="1"/>
  <c r="F207" i="1"/>
  <c r="F211" i="1"/>
  <c r="F214" i="1"/>
  <c r="F217" i="1"/>
  <c r="F221" i="1"/>
  <c r="F222" i="1"/>
  <c r="F232" i="1"/>
  <c r="F235" i="1"/>
  <c r="F242" i="1"/>
  <c r="F245" i="1"/>
  <c r="F249" i="1"/>
  <c r="F253" i="1"/>
  <c r="F256" i="1"/>
  <c r="F258" i="1"/>
  <c r="F262" i="1"/>
  <c r="F267" i="1"/>
  <c r="F270" i="1"/>
  <c r="F274" i="1"/>
  <c r="F281" i="1"/>
  <c r="F288" i="1"/>
  <c r="F294" i="1"/>
  <c r="F299" i="1"/>
  <c r="F302" i="1"/>
  <c r="F309" i="1"/>
  <c r="F311" i="1"/>
  <c r="F316" i="1"/>
  <c r="F319" i="1"/>
  <c r="F322" i="1"/>
  <c r="F325" i="1"/>
  <c r="F326" i="1"/>
  <c r="F329" i="1"/>
  <c r="F331" i="1"/>
  <c r="E7" i="1"/>
  <c r="E10" i="1"/>
  <c r="E16" i="1"/>
  <c r="E20" i="1"/>
  <c r="E24" i="1"/>
  <c r="E28" i="1"/>
  <c r="E32" i="1"/>
  <c r="E35" i="1"/>
  <c r="E38" i="1"/>
  <c r="E41" i="1"/>
  <c r="E45" i="1"/>
  <c r="E51" i="1"/>
  <c r="E54" i="1"/>
  <c r="E56" i="1"/>
  <c r="E59" i="1"/>
  <c r="E64" i="1"/>
  <c r="E67" i="1"/>
  <c r="E70" i="1"/>
  <c r="E76" i="1"/>
  <c r="E79" i="1"/>
  <c r="E83" i="1"/>
  <c r="E87" i="1"/>
  <c r="E91" i="1"/>
  <c r="E93" i="1"/>
  <c r="E97" i="1"/>
  <c r="E100" i="1"/>
  <c r="E105" i="1"/>
  <c r="E109" i="1"/>
  <c r="E112" i="1"/>
  <c r="E116" i="1"/>
  <c r="E122" i="1"/>
  <c r="E125" i="1"/>
  <c r="E131" i="1"/>
  <c r="E136" i="1"/>
  <c r="E141" i="1"/>
  <c r="E144" i="1"/>
  <c r="E148" i="1"/>
  <c r="E152" i="1"/>
  <c r="E157" i="1"/>
  <c r="E160" i="1"/>
  <c r="E163" i="1"/>
  <c r="E166" i="1"/>
  <c r="E169" i="1"/>
  <c r="E173" i="1"/>
  <c r="E177" i="1"/>
  <c r="E180" i="1"/>
  <c r="E183" i="1"/>
  <c r="E188" i="1"/>
  <c r="E192" i="1"/>
  <c r="E196" i="1"/>
  <c r="E200" i="1"/>
  <c r="E204" i="1"/>
  <c r="E207" i="1"/>
  <c r="E211" i="1"/>
  <c r="E214" i="1"/>
  <c r="E217" i="1"/>
  <c r="E221" i="1"/>
  <c r="E222" i="1"/>
  <c r="E232" i="1"/>
  <c r="E235" i="1"/>
  <c r="E242" i="1"/>
  <c r="E245" i="1"/>
  <c r="E249" i="1"/>
  <c r="E253" i="1"/>
  <c r="E256" i="1"/>
  <c r="E258" i="1"/>
  <c r="E262" i="1"/>
  <c r="E267" i="1"/>
  <c r="E270" i="1"/>
  <c r="E274" i="1"/>
  <c r="E281" i="1"/>
  <c r="E288" i="1"/>
  <c r="E294" i="1"/>
  <c r="E299" i="1"/>
  <c r="E302" i="1"/>
  <c r="E309" i="1"/>
  <c r="E311" i="1"/>
  <c r="E316" i="1"/>
  <c r="E319" i="1"/>
  <c r="E322" i="1"/>
  <c r="E325" i="1"/>
  <c r="E326" i="1"/>
  <c r="E329" i="1"/>
  <c r="E331" i="1"/>
  <c r="D7" i="1"/>
  <c r="D10" i="1"/>
  <c r="D16" i="1"/>
  <c r="D20" i="1"/>
  <c r="D24" i="1"/>
  <c r="D28" i="1"/>
  <c r="D32" i="1"/>
  <c r="D35" i="1"/>
  <c r="D38" i="1"/>
  <c r="D41" i="1"/>
  <c r="D45" i="1"/>
  <c r="D51" i="1"/>
  <c r="D54" i="1"/>
  <c r="D56" i="1"/>
  <c r="D59" i="1"/>
  <c r="D64" i="1"/>
  <c r="D67" i="1"/>
  <c r="D70" i="1"/>
  <c r="D76" i="1"/>
  <c r="D79" i="1"/>
  <c r="D83" i="1"/>
  <c r="D87" i="1"/>
  <c r="D91" i="1"/>
  <c r="D93" i="1"/>
  <c r="D97" i="1"/>
  <c r="D100" i="1"/>
  <c r="D105" i="1"/>
  <c r="D109" i="1"/>
  <c r="D112" i="1"/>
  <c r="D116" i="1"/>
  <c r="D122" i="1"/>
  <c r="D125" i="1"/>
  <c r="D131" i="1"/>
  <c r="D136" i="1"/>
  <c r="D141" i="1"/>
  <c r="D144" i="1"/>
  <c r="D148" i="1"/>
  <c r="D152" i="1"/>
  <c r="D157" i="1"/>
  <c r="D160" i="1"/>
  <c r="D163" i="1"/>
  <c r="D166" i="1"/>
  <c r="D169" i="1"/>
  <c r="D173" i="1"/>
  <c r="D177" i="1"/>
  <c r="D180" i="1"/>
  <c r="D183" i="1"/>
  <c r="D188" i="1"/>
  <c r="D192" i="1"/>
  <c r="D196" i="1"/>
  <c r="D200" i="1"/>
  <c r="D204" i="1"/>
  <c r="D207" i="1"/>
  <c r="D211" i="1"/>
  <c r="D214" i="1"/>
  <c r="D217" i="1"/>
  <c r="D221" i="1"/>
  <c r="D222" i="1"/>
  <c r="D232" i="1"/>
  <c r="D235" i="1"/>
  <c r="D242" i="1"/>
  <c r="D245" i="1"/>
  <c r="D249" i="1"/>
  <c r="D253" i="1"/>
  <c r="D256" i="1"/>
  <c r="D258" i="1"/>
  <c r="D262" i="1"/>
  <c r="D267" i="1"/>
  <c r="D270" i="1"/>
  <c r="D274" i="1"/>
  <c r="D281" i="1"/>
  <c r="D288" i="1"/>
  <c r="D294" i="1"/>
  <c r="D299" i="1"/>
  <c r="D302" i="1"/>
  <c r="D309" i="1"/>
  <c r="D311" i="1"/>
  <c r="D316" i="1"/>
  <c r="D319" i="1"/>
  <c r="D322" i="1"/>
  <c r="D325" i="1"/>
  <c r="D326" i="1"/>
  <c r="D329" i="1"/>
  <c r="D331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D2" i="1"/>
  <c r="D1" i="1"/>
</calcChain>
</file>

<file path=xl/sharedStrings.xml><?xml version="1.0" encoding="utf-8"?>
<sst xmlns="http://schemas.openxmlformats.org/spreadsheetml/2006/main" count="790" uniqueCount="191">
  <si>
    <t>activitate</t>
  </si>
  <si>
    <t>UAT</t>
  </si>
  <si>
    <t>explicatie</t>
  </si>
  <si>
    <t>VI 2023</t>
  </si>
  <si>
    <t>VALOARE INV REDEV</t>
  </si>
  <si>
    <t>REDEVENTA 2022</t>
  </si>
  <si>
    <t>REDEVENTA 2023</t>
  </si>
  <si>
    <t>Redeventa strategie 2023</t>
  </si>
  <si>
    <t>REDEVENTA 2024</t>
  </si>
  <si>
    <t>Redeventa strategie 2024</t>
  </si>
  <si>
    <t>REDEVENTA 2025</t>
  </si>
  <si>
    <t>Redeventa strategie 2025</t>
  </si>
  <si>
    <t>REDEVENTA 2026</t>
  </si>
  <si>
    <t>Redeventa strategie 2026</t>
  </si>
  <si>
    <t>REDEVENTA 2027</t>
  </si>
  <si>
    <t>Redeventa strategie 2027</t>
  </si>
  <si>
    <t>REDEVENTA 2028</t>
  </si>
  <si>
    <t>Redeventa strategie 2028</t>
  </si>
  <si>
    <t>REDEVENTA 2029</t>
  </si>
  <si>
    <t>Redeventa strategie 2029</t>
  </si>
  <si>
    <t>REDEVENTA 2030</t>
  </si>
  <si>
    <t>Redeventa strategie 2030</t>
  </si>
  <si>
    <t>APA</t>
  </si>
  <si>
    <t>ALMAS</t>
  </si>
  <si>
    <t>CONCESIONAT ALTII</t>
  </si>
  <si>
    <t>CONCESIONAT CJA / ALTII</t>
  </si>
  <si>
    <t>ALMAS Total</t>
  </si>
  <si>
    <t>APATEU</t>
  </si>
  <si>
    <t>NECONCESIONAT ALTII</t>
  </si>
  <si>
    <t>APATEU Total</t>
  </si>
  <si>
    <t>ARAD</t>
  </si>
  <si>
    <t>CONCESIONAT CLA / ALTII</t>
  </si>
  <si>
    <t>NECONCESIONAT CLA / ALTII</t>
  </si>
  <si>
    <t>NECONCESIONAT CLA / POI</t>
  </si>
  <si>
    <t>NECONCESIONAT CLA / POS</t>
  </si>
  <si>
    <t>ARAD Total</t>
  </si>
  <si>
    <t>ARCHIS</t>
  </si>
  <si>
    <t>ARCHIS Total</t>
  </si>
  <si>
    <t>BELIU</t>
  </si>
  <si>
    <t>BELIU Total</t>
  </si>
  <si>
    <t>BOCSIG</t>
  </si>
  <si>
    <t>BOCSIG Total</t>
  </si>
  <si>
    <t>BRAZII</t>
  </si>
  <si>
    <t>BRAZII Total</t>
  </si>
  <si>
    <t>CERMEI</t>
  </si>
  <si>
    <t>CERMEI Total</t>
  </si>
  <si>
    <t>CHISINDIA</t>
  </si>
  <si>
    <t>CHISINDIA Total</t>
  </si>
  <si>
    <t>COVASANT</t>
  </si>
  <si>
    <t>COVASANT Total</t>
  </si>
  <si>
    <t>CRAIVA</t>
  </si>
  <si>
    <t>CRAIVA Total</t>
  </si>
  <si>
    <t>CURTICI</t>
  </si>
  <si>
    <t>CONCESIONAT POS</t>
  </si>
  <si>
    <t>CONCESIONAT SAMTID ALTII</t>
  </si>
  <si>
    <t>CURTICI Total</t>
  </si>
  <si>
    <t>DEZNA</t>
  </si>
  <si>
    <t>DEZNA Total</t>
  </si>
  <si>
    <t>DIECI</t>
  </si>
  <si>
    <t>DIECI Total</t>
  </si>
  <si>
    <t>DOROBANTI</t>
  </si>
  <si>
    <t>DOROBANTI Total</t>
  </si>
  <si>
    <t>FANTANELE</t>
  </si>
  <si>
    <t>NECONCESIONAT POS</t>
  </si>
  <si>
    <t>FANTANELE Total</t>
  </si>
  <si>
    <t>FELNAC</t>
  </si>
  <si>
    <t>FELNAC Total</t>
  </si>
  <si>
    <t>FRUMUSENI</t>
  </si>
  <si>
    <t>FRUMUSENI Total</t>
  </si>
  <si>
    <t>GHIOROC</t>
  </si>
  <si>
    <t>GHIOROC Total</t>
  </si>
  <si>
    <t>GRANICERI</t>
  </si>
  <si>
    <t>GRANICERI Total</t>
  </si>
  <si>
    <t>GURAHONT</t>
  </si>
  <si>
    <t>GURAHONT Total</t>
  </si>
  <si>
    <t>HALMAGEL</t>
  </si>
  <si>
    <t>HALMAGEL Total</t>
  </si>
  <si>
    <t>HALMAGIU</t>
  </si>
  <si>
    <t>HALMAGIU Total</t>
  </si>
  <si>
    <t>HASMAS</t>
  </si>
  <si>
    <t>HASMAS Total</t>
  </si>
  <si>
    <t>INEU</t>
  </si>
  <si>
    <t>INEU Total</t>
  </si>
  <si>
    <t>IRATOSU</t>
  </si>
  <si>
    <t>IRATOSU Total</t>
  </si>
  <si>
    <t>LIPOVA</t>
  </si>
  <si>
    <t>LIPOVA Total</t>
  </si>
  <si>
    <t>LIVADA</t>
  </si>
  <si>
    <t>LIVADA Total</t>
  </si>
  <si>
    <t>MACEA</t>
  </si>
  <si>
    <t>MACEA Total</t>
  </si>
  <si>
    <t>MONEASA</t>
  </si>
  <si>
    <t>MONEASA Total</t>
  </si>
  <si>
    <t>NADLAC</t>
  </si>
  <si>
    <t>NADLAC Total</t>
  </si>
  <si>
    <t>OLARI</t>
  </si>
  <si>
    <t>OLARI Total</t>
  </si>
  <si>
    <t>PANCOTA</t>
  </si>
  <si>
    <t>PANCOTA Total</t>
  </si>
  <si>
    <t>PAULIS</t>
  </si>
  <si>
    <t>PAULIS Total</t>
  </si>
  <si>
    <t>PECICA</t>
  </si>
  <si>
    <t>PECICA Total</t>
  </si>
  <si>
    <t>PEREGU MARE</t>
  </si>
  <si>
    <t>PEREGU MARE Total</t>
  </si>
  <si>
    <t>PILU</t>
  </si>
  <si>
    <t>PILU Total</t>
  </si>
  <si>
    <t>SAGU</t>
  </si>
  <si>
    <t>SAGU Total</t>
  </si>
  <si>
    <t>SANTANA</t>
  </si>
  <si>
    <t>SANTANA Total</t>
  </si>
  <si>
    <t>SAVARSIN</t>
  </si>
  <si>
    <t>SAVARSIN Total</t>
  </si>
  <si>
    <t>SEITIN</t>
  </si>
  <si>
    <t>SEITIN Total</t>
  </si>
  <si>
    <t>SEPREUS</t>
  </si>
  <si>
    <t>SEPREUS Total</t>
  </si>
  <si>
    <t>SICULA</t>
  </si>
  <si>
    <t>SICULA Total</t>
  </si>
  <si>
    <t>SIMAND</t>
  </si>
  <si>
    <t>SIMAND Total</t>
  </si>
  <si>
    <t>SIRIA</t>
  </si>
  <si>
    <t>SIRIA Total</t>
  </si>
  <si>
    <t>SOFRONEA</t>
  </si>
  <si>
    <t>SOFRONEA Total</t>
  </si>
  <si>
    <t>TARNOVA</t>
  </si>
  <si>
    <t>TARNOVA Total</t>
  </si>
  <si>
    <t>TAUT</t>
  </si>
  <si>
    <t>NECONCESIONAT CJA / ALTII</t>
  </si>
  <si>
    <t>TAUT Total</t>
  </si>
  <si>
    <t>TIRNOVA</t>
  </si>
  <si>
    <t>TIRNOVA Total</t>
  </si>
  <si>
    <t>VARFURILE</t>
  </si>
  <si>
    <t>VARFURILE Total</t>
  </si>
  <si>
    <t>VINGA</t>
  </si>
  <si>
    <t>VINGA Total</t>
  </si>
  <si>
    <t>VLADIMIRESCU</t>
  </si>
  <si>
    <t>VLADIMIRESCU Total</t>
  </si>
  <si>
    <t>ZABRANI</t>
  </si>
  <si>
    <t>ZABRANI Total</t>
  </si>
  <si>
    <t>ZADARENI</t>
  </si>
  <si>
    <t>ZADARENI Total</t>
  </si>
  <si>
    <t>ZARAND</t>
  </si>
  <si>
    <t>ZARAND Total</t>
  </si>
  <si>
    <t>ZERIND</t>
  </si>
  <si>
    <t>ZERIND Total</t>
  </si>
  <si>
    <t>ZIMANDU NOU</t>
  </si>
  <si>
    <t>ZIMANDU NOU Total</t>
  </si>
  <si>
    <t>APA Total</t>
  </si>
  <si>
    <t>CANAL</t>
  </si>
  <si>
    <t>CONCESIONAT CJA / ISPA</t>
  </si>
  <si>
    <t>CONCESIONAT CJA / POS</t>
  </si>
  <si>
    <t>CONCESIONAT CLA / POS</t>
  </si>
  <si>
    <t>CONCESIONAT CJA / POI</t>
  </si>
  <si>
    <t>NECONCESIONAT POI</t>
  </si>
  <si>
    <t>CANAL Total</t>
  </si>
  <si>
    <t>PLUVIAL</t>
  </si>
  <si>
    <t>PLUVIAL Total</t>
  </si>
  <si>
    <t>Grand Total</t>
  </si>
  <si>
    <t>check</t>
  </si>
  <si>
    <t>Apa Inv  Propuse</t>
  </si>
  <si>
    <t>Total Apa</t>
  </si>
  <si>
    <t>CANAL Inv Propuse</t>
  </si>
  <si>
    <t>TOTAL CANAL</t>
  </si>
  <si>
    <t>Redeventa corectie POS</t>
  </si>
  <si>
    <t>Amortizare corectie POS</t>
  </si>
  <si>
    <t>Apa SAMTID</t>
  </si>
  <si>
    <t>Canal SAMTID</t>
  </si>
  <si>
    <t>Redeventa SAMTID</t>
  </si>
  <si>
    <t>Apa aferent POS Mediu / POIM</t>
  </si>
  <si>
    <t xml:space="preserve">Apa restul infrastructurii </t>
  </si>
  <si>
    <t>Total redeventa apa</t>
  </si>
  <si>
    <t>Canal aferent ISPA</t>
  </si>
  <si>
    <t>Canal aferent POS Mediu</t>
  </si>
  <si>
    <t>Canal aferent POIM</t>
  </si>
  <si>
    <t>Canal restul infrastructurii</t>
  </si>
  <si>
    <t>Total redeventa canal</t>
  </si>
  <si>
    <t>Apa</t>
  </si>
  <si>
    <t>Amortizarea aferente activelor publice care vor fi realizate prin proiectele de investitii propuse</t>
  </si>
  <si>
    <t>Canal</t>
  </si>
  <si>
    <t>APA Valoarea amortizarii POS Mediu / POIM</t>
  </si>
  <si>
    <t>APA Valoarea amortizariirest infrastructura + SAMTID + Investitii noi</t>
  </si>
  <si>
    <t>Total amortizare APA</t>
  </si>
  <si>
    <t>Procent din amortizarea patrimoniului public pentru indeplinire suportabilitate 2,5%</t>
  </si>
  <si>
    <t>Redeventa  APA</t>
  </si>
  <si>
    <t>Canal valoarea amortizarii ISPA</t>
  </si>
  <si>
    <t>Canal valoarea amortizarii POS Mediu</t>
  </si>
  <si>
    <t>Canal valoarea amortizarii POIM</t>
  </si>
  <si>
    <t>Canal  valoarea amortizarii restul infrastructurii + SAMTID + Investitii noi</t>
  </si>
  <si>
    <t>Total amortizare canal</t>
  </si>
  <si>
    <t>Redeventa 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</si>
</sst>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" fontId="3" fillId="0" borderId="0" xfId="0" applyNumberFormat="1" applyFont="1"/>
    <xf numFmtId="4" fontId="0" fillId="0" borderId="0" xfId="0" applyNumberFormat="1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0" fillId="5" borderId="0" xfId="0" applyNumberFormat="1" applyFill="1"/>
    <xf numFmtId="4" fontId="0" fillId="0" borderId="0" xfId="0" applyNumberFormat="1" applyAlignment="1">
      <alignment wrapText="1"/>
    </xf>
    <xf numFmtId="4" fontId="2" fillId="5" borderId="0" xfId="0" applyNumberFormat="1" applyFont="1" applyFill="1" applyAlignment="1">
      <alignment wrapText="1"/>
    </xf>
    <xf numFmtId="4" fontId="2" fillId="5" borderId="0" xfId="0" applyNumberFormat="1" applyFont="1" applyFill="1"/>
    <xf numFmtId="4" fontId="4" fillId="5" borderId="0" xfId="0" applyNumberFormat="1" applyFont="1" applyFill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0" fillId="3" borderId="0" xfId="0" applyNumberFormat="1" applyFill="1" applyAlignment="1">
      <alignment wrapText="1"/>
    </xf>
    <xf numFmtId="4" fontId="0" fillId="3" borderId="0" xfId="0" applyNumberFormat="1" applyFill="1"/>
    <xf numFmtId="4" fontId="0" fillId="6" borderId="0" xfId="0" applyNumberFormat="1" applyFill="1"/>
    <xf numFmtId="4" fontId="2" fillId="6" borderId="0" xfId="0" applyNumberFormat="1" applyFont="1" applyFill="1" applyAlignment="1">
      <alignment wrapText="1"/>
    </xf>
    <xf numFmtId="4" fontId="2" fillId="6" borderId="0" xfId="0" applyNumberFormat="1" applyFont="1" applyFill="1"/>
    <xf numFmtId="4" fontId="4" fillId="6" borderId="0" xfId="0" applyNumberFormat="1" applyFont="1" applyFill="1"/>
    <xf numFmtId="4" fontId="0" fillId="7" borderId="0" xfId="0" applyNumberFormat="1" applyFill="1"/>
    <xf numFmtId="4" fontId="2" fillId="7" borderId="0" xfId="0" applyNumberFormat="1" applyFont="1" applyFill="1" applyAlignment="1">
      <alignment wrapText="1"/>
    </xf>
    <xf numFmtId="4" fontId="2" fillId="7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wrapText="1"/>
    </xf>
    <xf numFmtId="0" fontId="5" fillId="0" borderId="0" xfId="0" applyFont="1"/>
    <xf numFmtId="0" fontId="1" fillId="0" borderId="0" xfId="0" applyFont="1"/>
    <xf numFmtId="4" fontId="1" fillId="0" borderId="0" xfId="0" applyNumberFormat="1" applyFont="1"/>
    <xf numFmtId="0" fontId="5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6" borderId="1" xfId="0" applyNumberFormat="1" applyFill="1" applyBorder="1"/>
    <xf numFmtId="0" fontId="2" fillId="3" borderId="1" xfId="0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5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0" fontId="2" fillId="0" borderId="0" xfId="0" applyFont="1"/>
    <xf numFmtId="4" fontId="2" fillId="0" borderId="1" xfId="0" applyNumberFormat="1" applyFont="1" applyBorder="1"/>
    <xf numFmtId="4" fontId="0" fillId="0" borderId="1" xfId="0" applyNumberFormat="1" applyBorder="1"/>
    <xf numFmtId="4" fontId="2" fillId="8" borderId="1" xfId="0" applyNumberFormat="1" applyFont="1" applyFill="1" applyBorder="1"/>
    <xf numFmtId="0" fontId="2" fillId="0" borderId="1" xfId="0" applyFont="1" applyBorder="1"/>
    <xf numFmtId="0" fontId="0" fillId="0" borderId="1" xfId="0" applyBorder="1"/>
    <xf numFmtId="4" fontId="4" fillId="0" borderId="1" xfId="0" applyNumberFormat="1" applyFont="1" applyBorder="1"/>
    <xf numFmtId="10" fontId="0" fillId="0" borderId="0" xfId="0" applyNumberFormat="1"/>
    <xf numFmtId="0" fontId="2" fillId="9" borderId="1" xfId="0" applyFont="1" applyFill="1" applyBorder="1"/>
    <xf numFmtId="0" fontId="0" fillId="9" borderId="1" xfId="0" applyFill="1" applyBorder="1"/>
    <xf numFmtId="4" fontId="0" fillId="9" borderId="1" xfId="0" applyNumberFormat="1" applyFill="1" applyBorder="1"/>
    <xf numFmtId="4" fontId="0" fillId="10" borderId="0" xfId="0" applyNumberFormat="1" applyFill="1"/>
    <xf numFmtId="0" fontId="0" fillId="0" borderId="1" xfId="0" applyBorder="1" applyAlignment="1">
      <alignment wrapText="1"/>
    </xf>
    <xf numFmtId="0" fontId="2" fillId="7" borderId="1" xfId="0" applyFont="1" applyFill="1" applyBorder="1"/>
    <xf numFmtId="0" fontId="0" fillId="7" borderId="1" xfId="0" applyFill="1" applyBorder="1" applyAlignment="1">
      <alignment wrapText="1"/>
    </xf>
    <xf numFmtId="4" fontId="2" fillId="7" borderId="1" xfId="0" applyNumberFormat="1" applyFont="1" applyFill="1" applyBorder="1"/>
    <xf numFmtId="0" fontId="2" fillId="11" borderId="1" xfId="0" applyFont="1" applyFill="1" applyBorder="1"/>
    <xf numFmtId="4" fontId="2" fillId="11" borderId="1" xfId="0" applyNumberFormat="1" applyFont="1" applyFill="1" applyBorder="1"/>
    <xf numFmtId="0" fontId="2" fillId="11" borderId="0" xfId="0" applyFont="1" applyFill="1"/>
    <xf numFmtId="0" fontId="0" fillId="11" borderId="0" xfId="0" applyFill="1" applyAlignment="1">
      <alignment wrapText="1"/>
    </xf>
    <xf numFmtId="4" fontId="2" fillId="11" borderId="0" xfId="0" applyNumberFormat="1" applyFont="1" applyFill="1"/>
    <xf numFmtId="4" fontId="6" fillId="0" borderId="1" xfId="0" applyNumberFormat="1" applyFont="1" applyBorder="1"/>
    <xf numFmtId="4" fontId="7" fillId="0" borderId="1" xfId="0" applyNumberFormat="1" applyFont="1" applyBorder="1"/>
    <xf numFmtId="4" fontId="6" fillId="0" borderId="0" xfId="0" applyNumberFormat="1" applyFont="1"/>
    <xf numFmtId="0" fontId="0" fillId="11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7CAB-E97C-4C0E-9DD5-7AE25EED9307}">
  <dimension ref="A1:V383"/>
  <sheetViews>
    <sheetView tabSelected="1" workbookViewId="0">
      <pane xSplit="3" ySplit="4" topLeftCell="D376" activePane="bottomRight" state="frozen"/>
      <selection pane="topRight" activeCell="D1" sqref="D1"/>
      <selection pane="bottomLeft" activeCell="A5" sqref="A5"/>
      <selection pane="bottomRight" activeCell="C387" sqref="C387"/>
    </sheetView>
  </sheetViews>
  <sheetFormatPr defaultRowHeight="14.5" outlineLevelRow="1" outlineLevelCol="1" x14ac:dyDescent="0.35"/>
  <cols>
    <col min="1" max="1" width="13.81640625" bestFit="1" customWidth="1"/>
    <col min="2" max="2" width="23.81640625" style="1" customWidth="1"/>
    <col min="3" max="3" width="34.54296875" style="1" customWidth="1"/>
    <col min="4" max="4" width="15.453125" style="3" bestFit="1" customWidth="1"/>
    <col min="5" max="5" width="15.90625" style="3" customWidth="1" outlineLevel="1"/>
    <col min="6" max="6" width="15" style="3" customWidth="1" outlineLevel="1"/>
    <col min="7" max="7" width="13.453125" style="3" customWidth="1" outlineLevel="1"/>
    <col min="8" max="16" width="19.36328125" style="3" customWidth="1" outlineLevel="1"/>
    <col min="17" max="21" width="19.36328125" style="3" hidden="1" customWidth="1" outlineLevel="1"/>
    <col min="22" max="22" width="18.1796875" hidden="1" customWidth="1"/>
  </cols>
  <sheetData>
    <row r="1" spans="1:22" x14ac:dyDescent="0.35">
      <c r="D1" s="2">
        <f>391860104.399995-D222</f>
        <v>6163062.5600000024</v>
      </c>
    </row>
    <row r="2" spans="1:22" x14ac:dyDescent="0.35">
      <c r="D2" s="2">
        <f>623033569.080002-D326</f>
        <v>0</v>
      </c>
    </row>
    <row r="3" spans="1:22" x14ac:dyDescent="0.3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s="8" customFormat="1" ht="29" x14ac:dyDescent="0.35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  <c r="I4" s="6" t="s">
        <v>8</v>
      </c>
      <c r="J4" s="7" t="s">
        <v>9</v>
      </c>
      <c r="K4" s="6" t="s">
        <v>10</v>
      </c>
      <c r="L4" s="7" t="s">
        <v>11</v>
      </c>
      <c r="M4" s="6" t="s">
        <v>12</v>
      </c>
      <c r="N4" s="7" t="s">
        <v>13</v>
      </c>
      <c r="O4" s="6" t="s">
        <v>14</v>
      </c>
      <c r="P4" s="7" t="s">
        <v>15</v>
      </c>
      <c r="Q4" s="6" t="s">
        <v>16</v>
      </c>
      <c r="R4" s="7" t="s">
        <v>17</v>
      </c>
      <c r="S4" s="6" t="s">
        <v>18</v>
      </c>
      <c r="T4" s="7" t="s">
        <v>19</v>
      </c>
      <c r="U4" s="6" t="s">
        <v>20</v>
      </c>
      <c r="V4" s="7" t="s">
        <v>21</v>
      </c>
    </row>
    <row r="5" spans="1:22" s="3" customFormat="1" x14ac:dyDescent="0.35">
      <c r="A5" s="9" t="s">
        <v>22</v>
      </c>
      <c r="B5" s="10" t="s">
        <v>23</v>
      </c>
      <c r="C5" s="10" t="s">
        <v>24</v>
      </c>
      <c r="D5" s="3">
        <v>25107</v>
      </c>
      <c r="E5" s="3">
        <v>21827</v>
      </c>
      <c r="F5" s="3">
        <v>605.7600000000001</v>
      </c>
      <c r="G5" s="3">
        <v>605.7600000000001</v>
      </c>
      <c r="H5" s="3">
        <f>G5*$H$354</f>
        <v>975.95307980794564</v>
      </c>
      <c r="I5" s="3">
        <v>605.7600000000001</v>
      </c>
      <c r="J5" s="3">
        <f>I5*$J$354</f>
        <v>1039.0067867105815</v>
      </c>
      <c r="K5" s="3">
        <v>605.7600000000001</v>
      </c>
      <c r="L5" s="3">
        <f>K5*$L$354</f>
        <v>1246.2647840812558</v>
      </c>
      <c r="M5" s="3">
        <v>605.7600000000001</v>
      </c>
      <c r="N5" s="3">
        <f>M5*$N$354</f>
        <v>1555.3193724439768</v>
      </c>
      <c r="O5" s="3">
        <v>605.7600000000001</v>
      </c>
      <c r="P5" s="3">
        <f>O5*$P$354</f>
        <v>1923.2069570489755</v>
      </c>
      <c r="Q5" s="3">
        <v>605.7600000000001</v>
      </c>
      <c r="R5" s="3">
        <f>Q5*$R$354</f>
        <v>2126.5701991561887</v>
      </c>
      <c r="S5" s="3">
        <v>605.7600000000001</v>
      </c>
      <c r="T5" s="3">
        <f>S5*$T$354</f>
        <v>2398.6386822150121</v>
      </c>
      <c r="U5" s="3">
        <v>605.7600000000001</v>
      </c>
      <c r="V5" s="3">
        <f>U5*$V$354</f>
        <v>660.01142674253708</v>
      </c>
    </row>
    <row r="6" spans="1:22" s="3" customFormat="1" outlineLevel="1" x14ac:dyDescent="0.35">
      <c r="A6" s="9" t="s">
        <v>22</v>
      </c>
      <c r="B6" s="10"/>
      <c r="C6" s="10" t="s">
        <v>25</v>
      </c>
      <c r="D6" s="3">
        <v>1011963.7100000001</v>
      </c>
      <c r="E6" s="3">
        <v>950471.20000000054</v>
      </c>
      <c r="F6" s="3">
        <v>28240.080000000056</v>
      </c>
      <c r="G6" s="3">
        <v>28239.100000000049</v>
      </c>
      <c r="H6" s="3">
        <f>G6*$H$354</f>
        <v>45496.626743272252</v>
      </c>
      <c r="I6" s="3">
        <v>27948.480000000058</v>
      </c>
      <c r="J6" s="3">
        <f>I6*$J$354</f>
        <v>47937.56669018259</v>
      </c>
      <c r="K6" s="3">
        <v>27807.929999999822</v>
      </c>
      <c r="L6" s="3">
        <f>K6*$L$354</f>
        <v>57210.84897846746</v>
      </c>
      <c r="M6" s="3">
        <v>18577.800000000021</v>
      </c>
      <c r="N6" s="3">
        <f>M6*$N$354</f>
        <v>47699.439113493368</v>
      </c>
      <c r="O6" s="3">
        <v>18575.980000000032</v>
      </c>
      <c r="P6" s="3">
        <f>O6*$P$354</f>
        <v>58976.251271134905</v>
      </c>
      <c r="Q6" s="3">
        <v>17856.580000000031</v>
      </c>
      <c r="R6" s="3">
        <f>Q6*$R$354</f>
        <v>62686.989710196234</v>
      </c>
      <c r="S6" s="3">
        <v>17813.800000000017</v>
      </c>
      <c r="T6" s="3">
        <f>S6*$T$354</f>
        <v>70537.621759841888</v>
      </c>
      <c r="U6" s="3">
        <v>17041.810000000016</v>
      </c>
      <c r="V6" s="3">
        <f>U6*$V$354</f>
        <v>18568.062157249147</v>
      </c>
    </row>
    <row r="7" spans="1:22" s="12" customFormat="1" outlineLevel="1" x14ac:dyDescent="0.35">
      <c r="A7" s="9" t="s">
        <v>22</v>
      </c>
      <c r="B7" s="11" t="s">
        <v>26</v>
      </c>
      <c r="C7" s="11"/>
      <c r="D7" s="12">
        <f>SUM(D5:D6)</f>
        <v>1037070.7100000001</v>
      </c>
      <c r="E7" s="12">
        <f t="shared" ref="E7:V7" si="0">SUM(E5:E6)</f>
        <v>972298.20000000054</v>
      </c>
      <c r="F7" s="12">
        <f t="shared" si="0"/>
        <v>28845.840000000055</v>
      </c>
      <c r="G7" s="12">
        <f t="shared" si="0"/>
        <v>28844.860000000048</v>
      </c>
      <c r="H7" s="12">
        <f t="shared" si="0"/>
        <v>46472.579823080196</v>
      </c>
      <c r="I7" s="12">
        <f t="shared" si="0"/>
        <v>28554.240000000056</v>
      </c>
      <c r="J7" s="12">
        <f t="shared" si="0"/>
        <v>48976.573476893172</v>
      </c>
      <c r="K7" s="12">
        <f t="shared" si="0"/>
        <v>28413.68999999982</v>
      </c>
      <c r="L7" s="12">
        <f t="shared" si="0"/>
        <v>58457.113762548717</v>
      </c>
      <c r="M7" s="12">
        <f t="shared" si="0"/>
        <v>19183.560000000019</v>
      </c>
      <c r="N7" s="12">
        <f t="shared" si="0"/>
        <v>49254.758485937346</v>
      </c>
      <c r="O7" s="12">
        <f t="shared" si="0"/>
        <v>19181.740000000031</v>
      </c>
      <c r="P7" s="12">
        <f t="shared" si="0"/>
        <v>60899.458228183881</v>
      </c>
      <c r="Q7" s="12">
        <f t="shared" si="0"/>
        <v>18462.340000000029</v>
      </c>
      <c r="R7" s="12">
        <f t="shared" si="0"/>
        <v>64813.559909352422</v>
      </c>
      <c r="S7" s="12">
        <f t="shared" si="0"/>
        <v>18419.560000000016</v>
      </c>
      <c r="T7" s="12">
        <f t="shared" si="0"/>
        <v>72936.260442056897</v>
      </c>
      <c r="U7" s="12">
        <f t="shared" si="0"/>
        <v>17647.570000000014</v>
      </c>
      <c r="V7" s="12">
        <f t="shared" si="0"/>
        <v>19228.073583991685</v>
      </c>
    </row>
    <row r="8" spans="1:22" s="3" customFormat="1" outlineLevel="1" x14ac:dyDescent="0.35">
      <c r="A8" s="9" t="s">
        <v>22</v>
      </c>
      <c r="B8" s="10" t="s">
        <v>27</v>
      </c>
      <c r="C8" s="10" t="s">
        <v>24</v>
      </c>
      <c r="D8" s="3">
        <v>597925.21999999671</v>
      </c>
      <c r="E8" s="3">
        <v>586226.82999999786</v>
      </c>
      <c r="F8" s="3">
        <v>13808.640000000094</v>
      </c>
      <c r="G8" s="3">
        <v>13808.640000000094</v>
      </c>
      <c r="H8" s="3">
        <f>G8*$H$354</f>
        <v>22247.399524496963</v>
      </c>
      <c r="I8" s="3">
        <v>13808.640000000094</v>
      </c>
      <c r="J8" s="3">
        <f>I8*$J$354</f>
        <v>23684.744247298102</v>
      </c>
      <c r="K8" s="3">
        <v>13808.640000000094</v>
      </c>
      <c r="L8" s="3">
        <f>K8*$L$354</f>
        <v>28409.306900514901</v>
      </c>
      <c r="M8" s="3">
        <v>13808.640000000094</v>
      </c>
      <c r="N8" s="3">
        <f>M8*$N$354</f>
        <v>35454.380116060718</v>
      </c>
      <c r="O8" s="3">
        <v>13808.640000000094</v>
      </c>
      <c r="P8" s="3">
        <f>O8*$P$354</f>
        <v>43840.584580336996</v>
      </c>
      <c r="Q8" s="3">
        <v>13808.640000000094</v>
      </c>
      <c r="R8" s="3">
        <f t="shared" ref="R8:R9" si="1">Q8*$R$354</f>
        <v>48476.364096137593</v>
      </c>
      <c r="S8" s="3">
        <v>13808.640000000094</v>
      </c>
      <c r="T8" s="3">
        <f t="shared" ref="T8:T9" si="2">S8*$T$354</f>
        <v>54678.318232933379</v>
      </c>
      <c r="U8" s="3">
        <v>13808.640000000094</v>
      </c>
      <c r="V8" s="3">
        <f t="shared" ref="V8:V9" si="3">U8*$V$354</f>
        <v>15045.331794397331</v>
      </c>
    </row>
    <row r="9" spans="1:22" s="3" customFormat="1" outlineLevel="1" x14ac:dyDescent="0.35">
      <c r="A9" s="9" t="s">
        <v>22</v>
      </c>
      <c r="B9" s="10"/>
      <c r="C9" s="10" t="s">
        <v>28</v>
      </c>
      <c r="D9" s="3">
        <v>990</v>
      </c>
      <c r="E9" s="3">
        <v>800</v>
      </c>
      <c r="F9" s="3">
        <v>22.200000000000003</v>
      </c>
      <c r="G9" s="3">
        <v>22.200000000000003</v>
      </c>
      <c r="H9" s="3">
        <f>G9*$H$354</f>
        <v>35.76690169660656</v>
      </c>
      <c r="I9" s="3">
        <v>22.200000000000003</v>
      </c>
      <c r="J9" s="3">
        <f>I9*$J$354</f>
        <v>38.077705138957519</v>
      </c>
      <c r="K9" s="3">
        <v>22.200000000000003</v>
      </c>
      <c r="L9" s="3">
        <f>K9*$L$354</f>
        <v>45.673333014071382</v>
      </c>
      <c r="M9" s="3">
        <v>22.200000000000003</v>
      </c>
      <c r="N9" s="3">
        <f>M9*$N$354</f>
        <v>56.999620424353346</v>
      </c>
      <c r="O9" s="3">
        <v>22.200000000000003</v>
      </c>
      <c r="P9" s="3">
        <f>O9*$P$354</f>
        <v>70.482029923546051</v>
      </c>
      <c r="Q9" s="3">
        <v>22.200000000000003</v>
      </c>
      <c r="R9" s="3">
        <f t="shared" si="1"/>
        <v>77.934922116460953</v>
      </c>
      <c r="S9" s="3">
        <v>22.200000000000003</v>
      </c>
      <c r="T9" s="3">
        <f t="shared" si="2"/>
        <v>87.905736174678538</v>
      </c>
      <c r="U9" s="3">
        <v>22.200000000000003</v>
      </c>
      <c r="V9" s="3">
        <f t="shared" si="3"/>
        <v>24.188215916673801</v>
      </c>
    </row>
    <row r="10" spans="1:22" s="12" customFormat="1" outlineLevel="1" x14ac:dyDescent="0.35">
      <c r="A10" s="9" t="s">
        <v>22</v>
      </c>
      <c r="B10" s="11" t="s">
        <v>29</v>
      </c>
      <c r="C10" s="11"/>
      <c r="D10" s="12">
        <f>SUM(D8:D9)</f>
        <v>598915.21999999671</v>
      </c>
      <c r="E10" s="12">
        <f t="shared" ref="E10:V10" si="4">SUM(E8:E9)</f>
        <v>587026.82999999786</v>
      </c>
      <c r="F10" s="12">
        <f t="shared" si="4"/>
        <v>13830.840000000095</v>
      </c>
      <c r="G10" s="12">
        <f t="shared" si="4"/>
        <v>13830.840000000095</v>
      </c>
      <c r="H10" s="12">
        <f t="shared" si="4"/>
        <v>22283.166426193569</v>
      </c>
      <c r="I10" s="12">
        <f t="shared" si="4"/>
        <v>13830.840000000095</v>
      </c>
      <c r="J10" s="12">
        <f t="shared" si="4"/>
        <v>23722.821952437058</v>
      </c>
      <c r="K10" s="12">
        <f t="shared" si="4"/>
        <v>13830.840000000095</v>
      </c>
      <c r="L10" s="12">
        <f t="shared" si="4"/>
        <v>28454.980233528971</v>
      </c>
      <c r="M10" s="12">
        <f t="shared" si="4"/>
        <v>13830.840000000095</v>
      </c>
      <c r="N10" s="12">
        <f t="shared" si="4"/>
        <v>35511.379736485069</v>
      </c>
      <c r="O10" s="12">
        <f t="shared" si="4"/>
        <v>13830.840000000095</v>
      </c>
      <c r="P10" s="12">
        <f t="shared" si="4"/>
        <v>43911.066610260539</v>
      </c>
      <c r="Q10" s="12">
        <f t="shared" si="4"/>
        <v>13830.840000000095</v>
      </c>
      <c r="R10" s="12">
        <f t="shared" si="4"/>
        <v>48554.299018254052</v>
      </c>
      <c r="S10" s="12">
        <f t="shared" si="4"/>
        <v>13830.840000000095</v>
      </c>
      <c r="T10" s="12">
        <f t="shared" si="4"/>
        <v>54766.223969108061</v>
      </c>
      <c r="U10" s="12">
        <f t="shared" si="4"/>
        <v>13830.840000000095</v>
      </c>
      <c r="V10" s="12">
        <f t="shared" si="4"/>
        <v>15069.520010314005</v>
      </c>
    </row>
    <row r="11" spans="1:22" s="3" customFormat="1" outlineLevel="1" x14ac:dyDescent="0.35">
      <c r="A11" s="9" t="s">
        <v>22</v>
      </c>
      <c r="B11" s="10" t="s">
        <v>30</v>
      </c>
      <c r="C11" s="10" t="s">
        <v>25</v>
      </c>
      <c r="D11" s="3">
        <v>52958211.549997292</v>
      </c>
      <c r="E11" s="3">
        <v>34691605.929997392</v>
      </c>
      <c r="F11" s="3">
        <v>797441.00000000151</v>
      </c>
      <c r="G11" s="3">
        <v>757313.73000000149</v>
      </c>
      <c r="H11" s="3">
        <f>G11*$H$354</f>
        <v>1220124.5826306529</v>
      </c>
      <c r="I11" s="3">
        <v>755134.44000000192</v>
      </c>
      <c r="J11" s="3">
        <f>I11*$J$354</f>
        <v>1295215.6102068413</v>
      </c>
      <c r="K11" s="3">
        <v>743640.03000000061</v>
      </c>
      <c r="L11" s="3">
        <f>K11*$L$354</f>
        <v>1529933.276251534</v>
      </c>
      <c r="M11" s="3">
        <v>734380.67000000051</v>
      </c>
      <c r="N11" s="3">
        <f>M11*$N$354</f>
        <v>1885559.4340983026</v>
      </c>
      <c r="O11" s="3">
        <v>727302.58000000077</v>
      </c>
      <c r="P11" s="3">
        <f>O11*$P$354</f>
        <v>2309088.3877041573</v>
      </c>
      <c r="Q11" s="3">
        <v>719715.10000000079</v>
      </c>
      <c r="R11" s="3">
        <f t="shared" ref="R11:R15" si="5">Q11*$R$354</f>
        <v>2526618.9308351781</v>
      </c>
      <c r="S11" s="3">
        <v>698662.19999999949</v>
      </c>
      <c r="T11" s="3">
        <f t="shared" ref="T11:T15" si="6">S11*$T$354</f>
        <v>2766505.1814603801</v>
      </c>
      <c r="U11" s="3">
        <v>657820.4300000011</v>
      </c>
      <c r="V11" s="3">
        <f t="shared" ref="V11:V15" si="7">U11*$V$354</f>
        <v>716734.35113690223</v>
      </c>
    </row>
    <row r="12" spans="1:22" s="3" customFormat="1" outlineLevel="1" x14ac:dyDescent="0.35">
      <c r="A12" s="9" t="s">
        <v>22</v>
      </c>
      <c r="B12" s="10"/>
      <c r="C12" s="10" t="s">
        <v>31</v>
      </c>
      <c r="D12" s="3">
        <v>13745618.530000031</v>
      </c>
      <c r="E12" s="3">
        <v>13702293.390000027</v>
      </c>
      <c r="F12" s="3">
        <v>404837.27999999927</v>
      </c>
      <c r="G12" s="3">
        <v>403772.18999999925</v>
      </c>
      <c r="H12" s="3">
        <f>G12*$H$354</f>
        <v>650526.13637628464</v>
      </c>
      <c r="I12" s="3">
        <v>402587.15999999928</v>
      </c>
      <c r="J12" s="3">
        <f>I12*$J$354</f>
        <v>690522.30500947218</v>
      </c>
      <c r="K12" s="3">
        <v>402587.15999999928</v>
      </c>
      <c r="L12" s="3">
        <f>K12*$L$354</f>
        <v>828265.64981392794</v>
      </c>
      <c r="M12" s="3">
        <v>392508.00999999925</v>
      </c>
      <c r="N12" s="3">
        <f>M12*$N$354</f>
        <v>1007784.1253837047</v>
      </c>
      <c r="O12" s="3">
        <v>368105.09999999934</v>
      </c>
      <c r="P12" s="3">
        <f>O12*$P$354</f>
        <v>1168684.4447391829</v>
      </c>
      <c r="Q12" s="3">
        <v>361019.25999999931</v>
      </c>
      <c r="R12" s="3">
        <f t="shared" si="5"/>
        <v>1267387.7437226265</v>
      </c>
      <c r="S12" s="3">
        <v>360296.5599999993</v>
      </c>
      <c r="T12" s="3">
        <f t="shared" si="6"/>
        <v>1426672.7183785662</v>
      </c>
      <c r="U12" s="3">
        <v>357949.7299999994</v>
      </c>
      <c r="V12" s="3">
        <f t="shared" si="7"/>
        <v>390007.44849347178</v>
      </c>
    </row>
    <row r="13" spans="1:22" s="3" customFormat="1" outlineLevel="1" x14ac:dyDescent="0.35">
      <c r="A13" s="9" t="s">
        <v>22</v>
      </c>
      <c r="B13" s="10"/>
      <c r="C13" s="10" t="s">
        <v>32</v>
      </c>
      <c r="D13" s="3">
        <v>11295562.120000001</v>
      </c>
      <c r="E13" s="3">
        <v>10952493.600000005</v>
      </c>
      <c r="F13" s="3">
        <v>345194.23999999947</v>
      </c>
      <c r="G13" s="3">
        <v>357785.96999999951</v>
      </c>
      <c r="H13" s="3">
        <f>G13*$H$354</f>
        <v>576436.73952319846</v>
      </c>
      <c r="I13" s="3">
        <v>357785.96999999951</v>
      </c>
      <c r="J13" s="3">
        <f>I13*$J$354</f>
        <v>613678.76885206671</v>
      </c>
      <c r="K13" s="3">
        <v>357785.96999999951</v>
      </c>
      <c r="L13" s="3">
        <f>K13*$L$354</f>
        <v>736093.59259335708</v>
      </c>
      <c r="M13" s="3">
        <v>356113.35999999935</v>
      </c>
      <c r="N13" s="3">
        <f>M13*$N$354</f>
        <v>914339.02468653407</v>
      </c>
      <c r="O13" s="3">
        <v>351958.69999999949</v>
      </c>
      <c r="P13" s="3">
        <f>O13*$P$354</f>
        <v>1117421.7849212759</v>
      </c>
      <c r="Q13" s="3">
        <v>348727.79999999935</v>
      </c>
      <c r="R13" s="3">
        <f t="shared" si="5"/>
        <v>1224237.5645425548</v>
      </c>
      <c r="S13" s="3">
        <v>346361.05999999942</v>
      </c>
      <c r="T13" s="3">
        <f t="shared" si="6"/>
        <v>1371492.0703397272</v>
      </c>
      <c r="U13" s="3">
        <v>343297.13999999949</v>
      </c>
      <c r="V13" s="3">
        <f t="shared" si="7"/>
        <v>374042.58314849465</v>
      </c>
    </row>
    <row r="14" spans="1:22" s="3" customFormat="1" outlineLevel="1" x14ac:dyDescent="0.35">
      <c r="A14" s="9" t="s">
        <v>22</v>
      </c>
      <c r="B14" s="10"/>
      <c r="C14" s="10" t="s">
        <v>33</v>
      </c>
      <c r="D14" s="3">
        <v>27613054.809999999</v>
      </c>
      <c r="E14" s="3">
        <v>27613054.809999999</v>
      </c>
      <c r="F14" s="3">
        <v>0</v>
      </c>
      <c r="G14" s="3">
        <v>703110.32000000007</v>
      </c>
      <c r="H14" s="3">
        <f>G14*$H$354</f>
        <v>1132796.2926716027</v>
      </c>
      <c r="I14" s="3">
        <v>703110.32000000007</v>
      </c>
      <c r="J14" s="3">
        <f>I14*$J$354</f>
        <v>1205983.2182485615</v>
      </c>
      <c r="K14" s="3">
        <v>703110.32000000007</v>
      </c>
      <c r="L14" s="3">
        <f>K14*$L$354</f>
        <v>1446549.1797743374</v>
      </c>
      <c r="M14" s="3">
        <v>703110.32000000007</v>
      </c>
      <c r="N14" s="3">
        <f>M14*$N$354</f>
        <v>1805271.2322723251</v>
      </c>
      <c r="O14" s="3">
        <v>703110.32000000007</v>
      </c>
      <c r="P14" s="3">
        <f>O14*$P$354</f>
        <v>2232281.1988195512</v>
      </c>
      <c r="Q14" s="3">
        <v>703110.32000000007</v>
      </c>
      <c r="R14" s="3">
        <f t="shared" si="5"/>
        <v>2468326.4877693662</v>
      </c>
      <c r="S14" s="3">
        <v>703110.32000000007</v>
      </c>
      <c r="T14" s="3">
        <f t="shared" si="6"/>
        <v>2784118.481604225</v>
      </c>
      <c r="U14" s="3">
        <v>703110.32000000007</v>
      </c>
      <c r="V14" s="3">
        <f t="shared" si="7"/>
        <v>766080.37087394635</v>
      </c>
    </row>
    <row r="15" spans="1:22" s="3" customFormat="1" outlineLevel="1" x14ac:dyDescent="0.35">
      <c r="A15" s="9" t="s">
        <v>22</v>
      </c>
      <c r="B15" s="10"/>
      <c r="C15" s="10" t="s">
        <v>34</v>
      </c>
      <c r="D15" s="3">
        <v>46499697.980000168</v>
      </c>
      <c r="E15" s="3">
        <v>46499697.980000168</v>
      </c>
      <c r="F15" s="3">
        <v>448232.4</v>
      </c>
      <c r="G15" s="3">
        <v>1514334.360000002</v>
      </c>
      <c r="H15" s="3">
        <f>G15*$H$354</f>
        <v>2439776.9454916068</v>
      </c>
      <c r="I15" s="3">
        <v>1514334.360000002</v>
      </c>
      <c r="J15" s="3">
        <f>I15*$J$354</f>
        <v>2597404.3802645053</v>
      </c>
      <c r="K15" s="3">
        <v>1364923.0899999978</v>
      </c>
      <c r="L15" s="3">
        <f>K15*$L$354</f>
        <v>2808134.5418092436</v>
      </c>
      <c r="M15" s="3">
        <v>1066101.9599999951</v>
      </c>
      <c r="N15" s="3">
        <f>M15*$N$354</f>
        <v>2737270.588002651</v>
      </c>
      <c r="O15" s="3">
        <v>1066101.9599999951</v>
      </c>
      <c r="P15" s="3">
        <f>O15*$P$354</f>
        <v>3384731.0921743573</v>
      </c>
      <c r="Q15" s="3">
        <v>1066101.9599999951</v>
      </c>
      <c r="R15" s="3">
        <f t="shared" si="5"/>
        <v>3742638.4333696384</v>
      </c>
      <c r="S15" s="3">
        <v>1066101.9599999951</v>
      </c>
      <c r="T15" s="3">
        <f t="shared" si="6"/>
        <v>4221462.9563543806</v>
      </c>
      <c r="U15" s="3">
        <v>1066101.9599999951</v>
      </c>
      <c r="V15" s="3">
        <f t="shared" si="7"/>
        <v>1161581.2791742799</v>
      </c>
    </row>
    <row r="16" spans="1:22" s="12" customFormat="1" outlineLevel="1" x14ac:dyDescent="0.35">
      <c r="A16" s="9" t="s">
        <v>22</v>
      </c>
      <c r="B16" s="11" t="s">
        <v>35</v>
      </c>
      <c r="C16" s="11"/>
      <c r="D16" s="12">
        <f>SUM(D11:D15)</f>
        <v>152112144.98999751</v>
      </c>
      <c r="E16" s="12">
        <f t="shared" ref="E16:V16" si="8">SUM(E11:E15)</f>
        <v>133459145.70999759</v>
      </c>
      <c r="F16" s="12">
        <f t="shared" si="8"/>
        <v>1995704.9200000004</v>
      </c>
      <c r="G16" s="12">
        <f t="shared" si="8"/>
        <v>3736316.5700000022</v>
      </c>
      <c r="H16" s="12">
        <f t="shared" si="8"/>
        <v>6019660.6966933459</v>
      </c>
      <c r="I16" s="12">
        <f t="shared" si="8"/>
        <v>3732952.2500000028</v>
      </c>
      <c r="J16" s="12">
        <f t="shared" si="8"/>
        <v>6402804.2825814467</v>
      </c>
      <c r="K16" s="12">
        <f t="shared" si="8"/>
        <v>3572046.5699999975</v>
      </c>
      <c r="L16" s="12">
        <f t="shared" si="8"/>
        <v>7348976.2402423993</v>
      </c>
      <c r="M16" s="12">
        <f t="shared" si="8"/>
        <v>3252214.3199999947</v>
      </c>
      <c r="N16" s="12">
        <f t="shared" si="8"/>
        <v>8350224.4044435173</v>
      </c>
      <c r="O16" s="12">
        <f t="shared" si="8"/>
        <v>3216578.6599999946</v>
      </c>
      <c r="P16" s="12">
        <f t="shared" si="8"/>
        <v>10212206.908358524</v>
      </c>
      <c r="Q16" s="12">
        <f t="shared" si="8"/>
        <v>3198674.4399999948</v>
      </c>
      <c r="R16" s="12">
        <f t="shared" si="8"/>
        <v>11229209.160239365</v>
      </c>
      <c r="S16" s="12">
        <f t="shared" si="8"/>
        <v>3174532.0999999931</v>
      </c>
      <c r="T16" s="12">
        <f t="shared" si="8"/>
        <v>12570251.408137279</v>
      </c>
      <c r="U16" s="12">
        <f t="shared" si="8"/>
        <v>3128279.5799999954</v>
      </c>
      <c r="V16" s="12">
        <f t="shared" si="8"/>
        <v>3408446.0328270947</v>
      </c>
    </row>
    <row r="17" spans="1:22" s="3" customFormat="1" outlineLevel="1" x14ac:dyDescent="0.35">
      <c r="A17" s="9" t="s">
        <v>22</v>
      </c>
      <c r="B17" s="10" t="s">
        <v>36</v>
      </c>
      <c r="C17" s="10" t="s">
        <v>24</v>
      </c>
      <c r="D17" s="3">
        <v>99177.580000000075</v>
      </c>
      <c r="E17" s="3">
        <v>95670.31000000007</v>
      </c>
      <c r="F17" s="3">
        <v>2020.7</v>
      </c>
      <c r="G17" s="3">
        <v>1971.13</v>
      </c>
      <c r="H17" s="3">
        <f>G17*$H$354</f>
        <v>3175.7303126681122</v>
      </c>
      <c r="I17" s="3">
        <v>1485.42</v>
      </c>
      <c r="J17" s="3">
        <f>I17*$J$354</f>
        <v>2547.8101246626252</v>
      </c>
      <c r="K17" s="3">
        <v>1163.5199999999998</v>
      </c>
      <c r="L17" s="3">
        <f>K17*$L$354</f>
        <v>2393.7764156996536</v>
      </c>
      <c r="M17" s="3">
        <v>1066.4900000000002</v>
      </c>
      <c r="N17" s="3">
        <f>M17*$N$354</f>
        <v>2738.2669002868743</v>
      </c>
      <c r="O17" s="3">
        <v>1033.7400000000002</v>
      </c>
      <c r="P17" s="3">
        <f>O17*$P$354</f>
        <v>3281.9861987912836</v>
      </c>
      <c r="Q17" s="3">
        <v>1006.4400000000004</v>
      </c>
      <c r="R17" s="3">
        <f t="shared" ref="R17:R19" si="9">Q17*$R$354</f>
        <v>3533.1902258959899</v>
      </c>
      <c r="S17" s="3">
        <v>1006.4400000000004</v>
      </c>
      <c r="T17" s="3">
        <f t="shared" ref="T17:T19" si="10">S17*$T$354</f>
        <v>3985.2184286325892</v>
      </c>
      <c r="U17" s="3">
        <v>1006.4400000000004</v>
      </c>
      <c r="V17" s="3">
        <f t="shared" ref="V17:V19" si="11">U17*$V$354</f>
        <v>1096.5760372602335</v>
      </c>
    </row>
    <row r="18" spans="1:22" s="3" customFormat="1" outlineLevel="1" x14ac:dyDescent="0.35">
      <c r="A18" s="9" t="s">
        <v>22</v>
      </c>
      <c r="B18" s="10"/>
      <c r="C18" s="10" t="s">
        <v>25</v>
      </c>
      <c r="D18" s="3">
        <v>20500</v>
      </c>
      <c r="E18" s="3">
        <v>23290.43</v>
      </c>
      <c r="F18" s="3">
        <v>680.15999999999985</v>
      </c>
      <c r="G18" s="3">
        <v>680.15999999999985</v>
      </c>
      <c r="H18" s="3">
        <f>G18*$H$354</f>
        <v>1095.8205341425185</v>
      </c>
      <c r="I18" s="3">
        <v>680.15999999999985</v>
      </c>
      <c r="J18" s="3">
        <f>I18*$J$354</f>
        <v>1166.6185552843847</v>
      </c>
      <c r="K18" s="3">
        <v>680.15999999999985</v>
      </c>
      <c r="L18" s="3">
        <f>K18*$L$354</f>
        <v>1399.3321703986837</v>
      </c>
      <c r="M18" s="3">
        <v>680.15999999999985</v>
      </c>
      <c r="N18" s="3">
        <f>M18*$N$354</f>
        <v>1746.3451273796468</v>
      </c>
      <c r="O18" s="3">
        <v>680.15999999999985</v>
      </c>
      <c r="P18" s="3">
        <f>O18*$P$354</f>
        <v>2159.4170032792372</v>
      </c>
      <c r="Q18" s="3">
        <v>680.15999999999985</v>
      </c>
      <c r="R18" s="3">
        <f t="shared" si="9"/>
        <v>2387.7575057086515</v>
      </c>
      <c r="S18" s="3">
        <v>680.15999999999985</v>
      </c>
      <c r="T18" s="3">
        <f t="shared" si="10"/>
        <v>2693.2416899355553</v>
      </c>
      <c r="U18" s="3">
        <v>680.15999999999985</v>
      </c>
      <c r="V18" s="3">
        <f t="shared" si="11"/>
        <v>741.07463684165975</v>
      </c>
    </row>
    <row r="19" spans="1:22" s="3" customFormat="1" outlineLevel="1" x14ac:dyDescent="0.35">
      <c r="A19" s="9" t="s">
        <v>22</v>
      </c>
      <c r="B19" s="10"/>
      <c r="C19" s="10" t="s">
        <v>28</v>
      </c>
      <c r="D19" s="3">
        <v>990</v>
      </c>
      <c r="E19" s="3">
        <v>800</v>
      </c>
      <c r="F19" s="3">
        <v>11.100000000000001</v>
      </c>
      <c r="G19" s="3">
        <v>22.200000000000003</v>
      </c>
      <c r="H19" s="3">
        <f>G19*$H$354</f>
        <v>35.76690169660656</v>
      </c>
      <c r="I19" s="3">
        <v>22.200000000000003</v>
      </c>
      <c r="J19" s="3">
        <f>I19*$J$354</f>
        <v>38.077705138957519</v>
      </c>
      <c r="K19" s="3">
        <v>22.200000000000003</v>
      </c>
      <c r="L19" s="3">
        <f>K19*$L$354</f>
        <v>45.673333014071382</v>
      </c>
      <c r="M19" s="3">
        <v>22.200000000000003</v>
      </c>
      <c r="N19" s="3">
        <f>M19*$N$354</f>
        <v>56.999620424353346</v>
      </c>
      <c r="O19" s="3">
        <v>22.200000000000003</v>
      </c>
      <c r="P19" s="3">
        <f>O19*$P$354</f>
        <v>70.482029923546051</v>
      </c>
      <c r="Q19" s="3">
        <v>22.200000000000003</v>
      </c>
      <c r="R19" s="3">
        <f t="shared" si="9"/>
        <v>77.934922116460953</v>
      </c>
      <c r="S19" s="3">
        <v>22.200000000000003</v>
      </c>
      <c r="T19" s="3">
        <f t="shared" si="10"/>
        <v>87.905736174678538</v>
      </c>
      <c r="U19" s="3">
        <v>22.200000000000003</v>
      </c>
      <c r="V19" s="3">
        <f t="shared" si="11"/>
        <v>24.188215916673801</v>
      </c>
    </row>
    <row r="20" spans="1:22" s="12" customFormat="1" outlineLevel="1" x14ac:dyDescent="0.35">
      <c r="A20" s="9" t="s">
        <v>22</v>
      </c>
      <c r="B20" s="11" t="s">
        <v>37</v>
      </c>
      <c r="C20" s="11"/>
      <c r="D20" s="12">
        <f>SUM(D17:D19)</f>
        <v>120667.58000000007</v>
      </c>
      <c r="E20" s="12">
        <f t="shared" ref="E20:V20" si="12">SUM(E17:E19)</f>
        <v>119760.74000000008</v>
      </c>
      <c r="F20" s="12">
        <f t="shared" si="12"/>
        <v>2711.9599999999996</v>
      </c>
      <c r="G20" s="12">
        <f t="shared" si="12"/>
        <v>2673.49</v>
      </c>
      <c r="H20" s="12">
        <f t="shared" si="12"/>
        <v>4307.3177485072374</v>
      </c>
      <c r="I20" s="12">
        <f t="shared" si="12"/>
        <v>2187.7799999999997</v>
      </c>
      <c r="J20" s="12">
        <f t="shared" si="12"/>
        <v>3752.5063850859674</v>
      </c>
      <c r="K20" s="12">
        <f t="shared" si="12"/>
        <v>1865.8799999999997</v>
      </c>
      <c r="L20" s="12">
        <f t="shared" si="12"/>
        <v>3838.781919112409</v>
      </c>
      <c r="M20" s="12">
        <f t="shared" si="12"/>
        <v>1768.8500000000001</v>
      </c>
      <c r="N20" s="12">
        <f t="shared" si="12"/>
        <v>4541.611648090874</v>
      </c>
      <c r="O20" s="12">
        <f t="shared" si="12"/>
        <v>1736.1000000000001</v>
      </c>
      <c r="P20" s="12">
        <f t="shared" si="12"/>
        <v>5511.885231994067</v>
      </c>
      <c r="Q20" s="12">
        <f t="shared" si="12"/>
        <v>1708.8000000000004</v>
      </c>
      <c r="R20" s="12">
        <f t="shared" si="12"/>
        <v>5998.8826537211025</v>
      </c>
      <c r="S20" s="12">
        <f t="shared" si="12"/>
        <v>1708.8000000000004</v>
      </c>
      <c r="T20" s="12">
        <f t="shared" si="12"/>
        <v>6766.3658547428222</v>
      </c>
      <c r="U20" s="12">
        <f t="shared" si="12"/>
        <v>1708.8000000000004</v>
      </c>
      <c r="V20" s="12">
        <f t="shared" si="12"/>
        <v>1861.8388900185671</v>
      </c>
    </row>
    <row r="21" spans="1:22" s="3" customFormat="1" outlineLevel="1" x14ac:dyDescent="0.35">
      <c r="A21" s="9" t="s">
        <v>22</v>
      </c>
      <c r="B21" s="10" t="s">
        <v>38</v>
      </c>
      <c r="C21" s="10" t="s">
        <v>24</v>
      </c>
      <c r="D21" s="3">
        <v>550968.64999999991</v>
      </c>
      <c r="E21" s="3">
        <v>524000.25999999838</v>
      </c>
      <c r="F21" s="3">
        <v>12316.230000000034</v>
      </c>
      <c r="G21" s="3">
        <v>11773.190000000037</v>
      </c>
      <c r="H21" s="3">
        <f>G21*$H$354</f>
        <v>18968.041864210481</v>
      </c>
      <c r="I21" s="3">
        <v>11237.300000000034</v>
      </c>
      <c r="J21" s="3">
        <f>I21*$J$354</f>
        <v>19274.351169279664</v>
      </c>
      <c r="K21" s="3">
        <v>9856.6000000000113</v>
      </c>
      <c r="L21" s="3">
        <f>K21*$L$354</f>
        <v>20278.548386779119</v>
      </c>
      <c r="M21" s="3">
        <v>9012.4400000000041</v>
      </c>
      <c r="N21" s="3">
        <f>M21*$N$354</f>
        <v>23139.894553930597</v>
      </c>
      <c r="O21" s="3">
        <v>8521.7199999999975</v>
      </c>
      <c r="P21" s="3">
        <f>O21*$P$354</f>
        <v>27055.320902706331</v>
      </c>
      <c r="Q21" s="3">
        <v>8334.65</v>
      </c>
      <c r="R21" s="3">
        <f t="shared" ref="R21:R23" si="13">Q21*$R$354</f>
        <v>29259.472910718971</v>
      </c>
      <c r="S21" s="3">
        <v>8185.3999999999969</v>
      </c>
      <c r="T21" s="3">
        <f t="shared" ref="T21:T23" si="14">S21*$T$354</f>
        <v>32411.87445424384</v>
      </c>
      <c r="U21" s="3">
        <v>8096.6399999999985</v>
      </c>
      <c r="V21" s="3">
        <f t="shared" ref="V21:V23" si="15">U21*$V$354</f>
        <v>8821.7692125935901</v>
      </c>
    </row>
    <row r="22" spans="1:22" s="3" customFormat="1" outlineLevel="1" x14ac:dyDescent="0.35">
      <c r="A22" s="9" t="s">
        <v>22</v>
      </c>
      <c r="B22" s="10"/>
      <c r="C22" s="10" t="s">
        <v>25</v>
      </c>
      <c r="D22" s="3">
        <v>265790</v>
      </c>
      <c r="E22" s="3">
        <v>286786.19</v>
      </c>
      <c r="F22" s="3">
        <v>7737.84</v>
      </c>
      <c r="G22" s="3">
        <v>7737.84</v>
      </c>
      <c r="H22" s="3">
        <f>G22*$H$354</f>
        <v>12466.601920003157</v>
      </c>
      <c r="I22" s="3">
        <v>7737.84</v>
      </c>
      <c r="J22" s="3">
        <f>I22*$J$354</f>
        <v>13272.035582541937</v>
      </c>
      <c r="K22" s="3">
        <v>7737.84</v>
      </c>
      <c r="L22" s="3">
        <f>K22*$L$354</f>
        <v>15919.501942774867</v>
      </c>
      <c r="M22" s="3">
        <v>7737.84</v>
      </c>
      <c r="N22" s="3">
        <f>M22*$N$354</f>
        <v>19867.294725422445</v>
      </c>
      <c r="O22" s="3">
        <v>7737.84</v>
      </c>
      <c r="P22" s="3">
        <f>O22*$P$354</f>
        <v>24566.606775838354</v>
      </c>
      <c r="Q22" s="3">
        <v>7737.84</v>
      </c>
      <c r="R22" s="3">
        <f t="shared" si="13"/>
        <v>27164.322421154779</v>
      </c>
      <c r="S22" s="3">
        <v>7737.84</v>
      </c>
      <c r="T22" s="3">
        <f t="shared" si="14"/>
        <v>30639.663135219569</v>
      </c>
      <c r="U22" s="3">
        <v>7737.84</v>
      </c>
      <c r="V22" s="3">
        <f t="shared" si="15"/>
        <v>8430.8353445349185</v>
      </c>
    </row>
    <row r="23" spans="1:22" s="3" customFormat="1" outlineLevel="1" x14ac:dyDescent="0.35">
      <c r="A23" s="9" t="s">
        <v>22</v>
      </c>
      <c r="B23" s="10"/>
      <c r="C23" s="10" t="s">
        <v>28</v>
      </c>
      <c r="D23" s="3">
        <v>16800</v>
      </c>
      <c r="E23" s="3">
        <v>13600</v>
      </c>
      <c r="F23" s="3">
        <v>164.65000000000003</v>
      </c>
      <c r="G23" s="3">
        <v>351.50000000000006</v>
      </c>
      <c r="H23" s="3">
        <f>G23*$H$354</f>
        <v>566.30927686293728</v>
      </c>
      <c r="I23" s="3">
        <v>351.50000000000006</v>
      </c>
      <c r="J23" s="3">
        <f>I23*$J$354</f>
        <v>602.89699803349413</v>
      </c>
      <c r="K23" s="3">
        <v>351.50000000000006</v>
      </c>
      <c r="L23" s="3">
        <f>K23*$L$354</f>
        <v>723.16110605613017</v>
      </c>
      <c r="M23" s="3">
        <v>351.50000000000006</v>
      </c>
      <c r="N23" s="3">
        <f>M23*$N$354</f>
        <v>902.49399005226144</v>
      </c>
      <c r="O23" s="3">
        <v>351.50000000000006</v>
      </c>
      <c r="P23" s="3">
        <f>O23*$P$354</f>
        <v>1115.9654737894791</v>
      </c>
      <c r="Q23" s="3">
        <v>351.50000000000006</v>
      </c>
      <c r="R23" s="3">
        <f t="shared" si="13"/>
        <v>1233.9696001772984</v>
      </c>
      <c r="S23" s="3">
        <v>351.50000000000006</v>
      </c>
      <c r="T23" s="3">
        <f t="shared" si="14"/>
        <v>1391.8408227657435</v>
      </c>
      <c r="U23" s="3">
        <v>351.50000000000006</v>
      </c>
      <c r="V23" s="3">
        <f t="shared" si="15"/>
        <v>382.9800853473352</v>
      </c>
    </row>
    <row r="24" spans="1:22" s="12" customFormat="1" outlineLevel="1" x14ac:dyDescent="0.35">
      <c r="A24" s="9" t="s">
        <v>22</v>
      </c>
      <c r="B24" s="11" t="s">
        <v>39</v>
      </c>
      <c r="C24" s="11"/>
      <c r="D24" s="12">
        <f>SUM(D21:D23)</f>
        <v>833558.64999999991</v>
      </c>
      <c r="E24" s="12">
        <f t="shared" ref="E24:V24" si="16">SUM(E21:E23)</f>
        <v>824386.44999999832</v>
      </c>
      <c r="F24" s="12">
        <f t="shared" si="16"/>
        <v>20218.720000000038</v>
      </c>
      <c r="G24" s="12">
        <f t="shared" si="16"/>
        <v>19862.530000000035</v>
      </c>
      <c r="H24" s="12">
        <f t="shared" si="16"/>
        <v>32000.953061076572</v>
      </c>
      <c r="I24" s="12">
        <f t="shared" si="16"/>
        <v>19326.640000000036</v>
      </c>
      <c r="J24" s="12">
        <f t="shared" si="16"/>
        <v>33149.283749855094</v>
      </c>
      <c r="K24" s="12">
        <f t="shared" si="16"/>
        <v>17945.94000000001</v>
      </c>
      <c r="L24" s="12">
        <f t="shared" si="16"/>
        <v>36921.211435610116</v>
      </c>
      <c r="M24" s="12">
        <f t="shared" si="16"/>
        <v>17101.780000000006</v>
      </c>
      <c r="N24" s="12">
        <f t="shared" si="16"/>
        <v>43909.683269405301</v>
      </c>
      <c r="O24" s="12">
        <f t="shared" si="16"/>
        <v>16611.059999999998</v>
      </c>
      <c r="P24" s="12">
        <f t="shared" si="16"/>
        <v>52737.893152334167</v>
      </c>
      <c r="Q24" s="12">
        <f t="shared" si="16"/>
        <v>16423.990000000002</v>
      </c>
      <c r="R24" s="12">
        <f t="shared" si="16"/>
        <v>57657.764932051046</v>
      </c>
      <c r="S24" s="12">
        <f t="shared" si="16"/>
        <v>16274.739999999998</v>
      </c>
      <c r="T24" s="12">
        <f t="shared" si="16"/>
        <v>64443.378412229147</v>
      </c>
      <c r="U24" s="12">
        <f t="shared" si="16"/>
        <v>16185.98</v>
      </c>
      <c r="V24" s="12">
        <f t="shared" si="16"/>
        <v>17635.584642475842</v>
      </c>
    </row>
    <row r="25" spans="1:22" s="3" customFormat="1" outlineLevel="1" x14ac:dyDescent="0.35">
      <c r="A25" s="9" t="s">
        <v>22</v>
      </c>
      <c r="B25" s="10" t="s">
        <v>40</v>
      </c>
      <c r="C25" s="10" t="s">
        <v>24</v>
      </c>
      <c r="D25" s="3">
        <v>1809526.630000016</v>
      </c>
      <c r="E25" s="3">
        <v>1766909.7600000144</v>
      </c>
      <c r="F25" s="3">
        <v>35460.339999999931</v>
      </c>
      <c r="G25" s="3">
        <v>35074.979999999916</v>
      </c>
      <c r="H25" s="3">
        <f>G25*$H$354</f>
        <v>56510.061336506216</v>
      </c>
      <c r="I25" s="3">
        <v>34852.569999999905</v>
      </c>
      <c r="J25" s="3">
        <f>I25*$J$354</f>
        <v>59779.544315084364</v>
      </c>
      <c r="K25" s="3">
        <v>33798.709999999875</v>
      </c>
      <c r="L25" s="3">
        <f>K25*$L$354</f>
        <v>69536.024201622466</v>
      </c>
      <c r="M25" s="3">
        <v>33069.159999999953</v>
      </c>
      <c r="N25" s="3">
        <f>M25*$N$354</f>
        <v>84906.737286135394</v>
      </c>
      <c r="O25" s="3">
        <v>32440.05</v>
      </c>
      <c r="P25" s="3">
        <f>O25*$P$354</f>
        <v>102992.81868564547</v>
      </c>
      <c r="Q25" s="3">
        <v>32187.840000000004</v>
      </c>
      <c r="R25" s="3">
        <f t="shared" ref="R25:R27" si="17">Q25*$R$354</f>
        <v>112998.05421158137</v>
      </c>
      <c r="S25" s="3">
        <v>32074.640000000007</v>
      </c>
      <c r="T25" s="3">
        <f t="shared" ref="T25:T27" si="18">S25*$T$354</f>
        <v>127006.5244026032</v>
      </c>
      <c r="U25" s="3">
        <v>32006.520000000008</v>
      </c>
      <c r="V25" s="3">
        <f t="shared" ref="V25:V27" si="19">U25*$V$354</f>
        <v>34873.000743303535</v>
      </c>
    </row>
    <row r="26" spans="1:22" s="3" customFormat="1" outlineLevel="1" x14ac:dyDescent="0.35">
      <c r="A26" s="9" t="s">
        <v>22</v>
      </c>
      <c r="B26" s="10"/>
      <c r="C26" s="10" t="s">
        <v>25</v>
      </c>
      <c r="D26" s="3">
        <v>1224554.8400000008</v>
      </c>
      <c r="E26" s="3">
        <v>731375.97999999975</v>
      </c>
      <c r="F26" s="3">
        <v>9094.2899999999936</v>
      </c>
      <c r="G26" s="3">
        <v>7569.3799999999928</v>
      </c>
      <c r="H26" s="3">
        <f>G26*$H$354</f>
        <v>12195.192358750428</v>
      </c>
      <c r="I26" s="3">
        <v>7312.3999999999905</v>
      </c>
      <c r="J26" s="3">
        <f>I26*$J$354</f>
        <v>12542.315813428495</v>
      </c>
      <c r="K26" s="3">
        <v>6762.1200000000008</v>
      </c>
      <c r="L26" s="3">
        <f>K26*$L$354</f>
        <v>13912.097236086141</v>
      </c>
      <c r="M26" s="3">
        <v>6761.3100000000086</v>
      </c>
      <c r="N26" s="3">
        <f>M26*$N$354</f>
        <v>17360.004665377703</v>
      </c>
      <c r="O26" s="3">
        <v>6528.2400000000007</v>
      </c>
      <c r="P26" s="3">
        <f>O26*$P$354</f>
        <v>20726.288604868929</v>
      </c>
      <c r="Q26" s="3">
        <v>6527.6399999999203</v>
      </c>
      <c r="R26" s="3">
        <f t="shared" si="17"/>
        <v>22915.815991184183</v>
      </c>
      <c r="S26" s="3">
        <v>2670.2599999999675</v>
      </c>
      <c r="T26" s="3">
        <f t="shared" si="18"/>
        <v>10573.476174675414</v>
      </c>
      <c r="U26" s="3">
        <v>2569.200000000008</v>
      </c>
      <c r="V26" s="3">
        <f t="shared" si="19"/>
        <v>2799.2956906810141</v>
      </c>
    </row>
    <row r="27" spans="1:22" s="3" customFormat="1" outlineLevel="1" x14ac:dyDescent="0.35">
      <c r="A27" s="9" t="s">
        <v>22</v>
      </c>
      <c r="B27" s="10"/>
      <c r="C27" s="10" t="s">
        <v>28</v>
      </c>
      <c r="D27" s="3">
        <v>16791</v>
      </c>
      <c r="E27" s="3">
        <v>14200</v>
      </c>
      <c r="F27" s="3">
        <v>290.48</v>
      </c>
      <c r="G27" s="3">
        <v>381.13000000000005</v>
      </c>
      <c r="H27" s="3">
        <f>G27*$H$354</f>
        <v>614.04681277602072</v>
      </c>
      <c r="I27" s="3">
        <v>381.13000000000005</v>
      </c>
      <c r="J27" s="3">
        <f>I27*$J$354</f>
        <v>653.71872791039993</v>
      </c>
      <c r="K27" s="3">
        <v>381.13000000000005</v>
      </c>
      <c r="L27" s="3">
        <f>K27*$L$354</f>
        <v>784.12060412851463</v>
      </c>
      <c r="M27" s="3">
        <v>381.13000000000005</v>
      </c>
      <c r="N27" s="3">
        <f>M27*$N$354</f>
        <v>978.57051046548611</v>
      </c>
      <c r="O27" s="3">
        <v>381.13000000000005</v>
      </c>
      <c r="P27" s="3">
        <f>O27*$P$354</f>
        <v>1210.0367596739236</v>
      </c>
      <c r="Q27" s="3">
        <v>381.13000000000005</v>
      </c>
      <c r="R27" s="3">
        <f t="shared" si="17"/>
        <v>1337.9881471282324</v>
      </c>
      <c r="S27" s="3">
        <v>381.13000000000005</v>
      </c>
      <c r="T27" s="3">
        <f t="shared" si="18"/>
        <v>1509.1672625340193</v>
      </c>
      <c r="U27" s="3">
        <v>381.13000000000005</v>
      </c>
      <c r="V27" s="3">
        <f t="shared" si="19"/>
        <v>415.26372668116602</v>
      </c>
    </row>
    <row r="28" spans="1:22" s="12" customFormat="1" outlineLevel="1" x14ac:dyDescent="0.35">
      <c r="A28" s="9" t="s">
        <v>22</v>
      </c>
      <c r="B28" s="11" t="s">
        <v>41</v>
      </c>
      <c r="C28" s="11"/>
      <c r="D28" s="12">
        <f>SUM(D25:D27)</f>
        <v>3050872.4700000165</v>
      </c>
      <c r="E28" s="12">
        <f t="shared" ref="E28:V28" si="20">SUM(E25:E27)</f>
        <v>2512485.7400000142</v>
      </c>
      <c r="F28" s="12">
        <f t="shared" si="20"/>
        <v>44845.109999999928</v>
      </c>
      <c r="G28" s="12">
        <f t="shared" si="20"/>
        <v>43025.489999999903</v>
      </c>
      <c r="H28" s="12">
        <f t="shared" si="20"/>
        <v>69319.300508032669</v>
      </c>
      <c r="I28" s="12">
        <f t="shared" si="20"/>
        <v>42546.099999999897</v>
      </c>
      <c r="J28" s="12">
        <f t="shared" si="20"/>
        <v>72975.57885642325</v>
      </c>
      <c r="K28" s="12">
        <f t="shared" si="20"/>
        <v>40941.959999999875</v>
      </c>
      <c r="L28" s="12">
        <f t="shared" si="20"/>
        <v>84232.242041837133</v>
      </c>
      <c r="M28" s="12">
        <f t="shared" si="20"/>
        <v>40211.599999999955</v>
      </c>
      <c r="N28" s="12">
        <f t="shared" si="20"/>
        <v>103245.3124619786</v>
      </c>
      <c r="O28" s="12">
        <f t="shared" si="20"/>
        <v>39349.42</v>
      </c>
      <c r="P28" s="12">
        <f t="shared" si="20"/>
        <v>124929.14405018832</v>
      </c>
      <c r="Q28" s="12">
        <f t="shared" si="20"/>
        <v>39096.609999999921</v>
      </c>
      <c r="R28" s="12">
        <f t="shared" si="20"/>
        <v>137251.8583498938</v>
      </c>
      <c r="S28" s="12">
        <f t="shared" si="20"/>
        <v>35126.02999999997</v>
      </c>
      <c r="T28" s="12">
        <f t="shared" si="20"/>
        <v>139089.16783981264</v>
      </c>
      <c r="U28" s="12">
        <f t="shared" si="20"/>
        <v>34956.850000000013</v>
      </c>
      <c r="V28" s="12">
        <f t="shared" si="20"/>
        <v>38087.560160665715</v>
      </c>
    </row>
    <row r="29" spans="1:22" s="3" customFormat="1" outlineLevel="1" x14ac:dyDescent="0.35">
      <c r="A29" s="9" t="s">
        <v>22</v>
      </c>
      <c r="B29" s="10" t="s">
        <v>42</v>
      </c>
      <c r="C29" s="10" t="s">
        <v>24</v>
      </c>
      <c r="D29" s="3">
        <v>1406499.0900000019</v>
      </c>
      <c r="E29" s="3">
        <v>1402289.6100000022</v>
      </c>
      <c r="F29" s="3">
        <v>34873.710000000094</v>
      </c>
      <c r="G29" s="3">
        <v>34704.730000000091</v>
      </c>
      <c r="H29" s="3">
        <f>G29*$H$354</f>
        <v>55913.543527805217</v>
      </c>
      <c r="I29" s="3">
        <v>34619.37000000009</v>
      </c>
      <c r="J29" s="3">
        <f>I29*$J$354</f>
        <v>59379.556889931308</v>
      </c>
      <c r="K29" s="3">
        <v>34521.070000000094</v>
      </c>
      <c r="L29" s="3">
        <f>K29*$L$354</f>
        <v>71022.176851895187</v>
      </c>
      <c r="M29" s="3">
        <v>34390.680000000088</v>
      </c>
      <c r="N29" s="3">
        <f>M29*$N$354</f>
        <v>88299.806582675898</v>
      </c>
      <c r="O29" s="3">
        <v>32425.010000000057</v>
      </c>
      <c r="P29" s="3">
        <f>O29*$P$354</f>
        <v>102945.06869780556</v>
      </c>
      <c r="Q29" s="3">
        <v>32371.700000000059</v>
      </c>
      <c r="R29" s="3">
        <f t="shared" ref="R29:R31" si="21">Q29*$R$354</f>
        <v>113643.50983231726</v>
      </c>
      <c r="S29" s="3">
        <v>32354.000000000062</v>
      </c>
      <c r="T29" s="3">
        <f t="shared" ref="T29:T31" si="22">S29*$T$354</f>
        <v>128112.71117997992</v>
      </c>
      <c r="U29" s="3">
        <v>32348.640000000061</v>
      </c>
      <c r="V29" s="3">
        <f t="shared" ref="V29:V31" si="23">U29*$V$354</f>
        <v>35245.760762646496</v>
      </c>
    </row>
    <row r="30" spans="1:22" s="3" customFormat="1" outlineLevel="1" x14ac:dyDescent="0.35">
      <c r="A30" s="9" t="s">
        <v>22</v>
      </c>
      <c r="B30" s="10"/>
      <c r="C30" s="10" t="s">
        <v>25</v>
      </c>
      <c r="D30" s="3">
        <v>2429356.3199999998</v>
      </c>
      <c r="E30" s="3">
        <v>2350323.6799999997</v>
      </c>
      <c r="F30" s="3">
        <v>65138.819999999978</v>
      </c>
      <c r="G30" s="3">
        <v>63932.999999999993</v>
      </c>
      <c r="H30" s="3">
        <f>G30*$H$354</f>
        <v>103003.84352113275</v>
      </c>
      <c r="I30" s="3">
        <v>63932.999999999993</v>
      </c>
      <c r="J30" s="3">
        <f>I30*$J$354</f>
        <v>109658.64516436805</v>
      </c>
      <c r="K30" s="3">
        <v>63820.77</v>
      </c>
      <c r="L30" s="3">
        <f>K30*$L$354</f>
        <v>131302.12979389439</v>
      </c>
      <c r="M30" s="3">
        <v>55462.049999999988</v>
      </c>
      <c r="N30" s="3">
        <f>M30*$N$354</f>
        <v>142401.61252056333</v>
      </c>
      <c r="O30" s="3">
        <v>54707.999999999993</v>
      </c>
      <c r="P30" s="3">
        <f>O30*$P$354</f>
        <v>173690.58076834938</v>
      </c>
      <c r="Q30" s="3">
        <v>53284.98</v>
      </c>
      <c r="R30" s="3">
        <f t="shared" si="21"/>
        <v>187061.29577825131</v>
      </c>
      <c r="S30" s="3">
        <v>52601.759999999995</v>
      </c>
      <c r="T30" s="3">
        <f t="shared" si="22"/>
        <v>208288.12778755662</v>
      </c>
      <c r="U30" s="3">
        <v>52601.759999999995</v>
      </c>
      <c r="V30" s="3">
        <f t="shared" si="23"/>
        <v>57312.73551698446</v>
      </c>
    </row>
    <row r="31" spans="1:22" s="3" customFormat="1" outlineLevel="1" x14ac:dyDescent="0.35">
      <c r="A31" s="9" t="s">
        <v>22</v>
      </c>
      <c r="B31" s="10"/>
      <c r="C31" s="10" t="s">
        <v>28</v>
      </c>
      <c r="D31" s="3">
        <v>12000</v>
      </c>
      <c r="E31" s="3">
        <v>9600</v>
      </c>
      <c r="F31" s="3">
        <v>266.39999999999998</v>
      </c>
      <c r="G31" s="3">
        <v>266.39999999999998</v>
      </c>
      <c r="H31" s="3">
        <f>G31*$H$354</f>
        <v>429.20282035927863</v>
      </c>
      <c r="I31" s="3">
        <v>266.39999999999998</v>
      </c>
      <c r="J31" s="3">
        <f>I31*$J$354</f>
        <v>456.93246166749014</v>
      </c>
      <c r="K31" s="3">
        <v>266.39999999999998</v>
      </c>
      <c r="L31" s="3">
        <f>K31*$L$354</f>
        <v>548.07999616885638</v>
      </c>
      <c r="M31" s="3">
        <v>266.39999999999998</v>
      </c>
      <c r="N31" s="3">
        <f>M31*$N$354</f>
        <v>683.99544509224006</v>
      </c>
      <c r="O31" s="3">
        <v>266.39999999999998</v>
      </c>
      <c r="P31" s="3">
        <f>O31*$P$354</f>
        <v>845.78435908255233</v>
      </c>
      <c r="Q31" s="3">
        <v>266.39999999999998</v>
      </c>
      <c r="R31" s="3">
        <f t="shared" si="21"/>
        <v>935.21906539753115</v>
      </c>
      <c r="S31" s="3">
        <v>266.39999999999998</v>
      </c>
      <c r="T31" s="3">
        <f t="shared" si="22"/>
        <v>1054.8688340961421</v>
      </c>
      <c r="U31" s="3">
        <v>266.39999999999998</v>
      </c>
      <c r="V31" s="3">
        <f t="shared" si="23"/>
        <v>290.25859100008557</v>
      </c>
    </row>
    <row r="32" spans="1:22" s="12" customFormat="1" outlineLevel="1" x14ac:dyDescent="0.35">
      <c r="A32" s="9" t="s">
        <v>22</v>
      </c>
      <c r="B32" s="11" t="s">
        <v>43</v>
      </c>
      <c r="C32" s="11"/>
      <c r="D32" s="12">
        <f>SUM(D29:D31)</f>
        <v>3847855.410000002</v>
      </c>
      <c r="E32" s="12">
        <f t="shared" ref="E32:V32" si="24">SUM(E29:E31)</f>
        <v>3762213.2900000019</v>
      </c>
      <c r="F32" s="12">
        <f t="shared" si="24"/>
        <v>100278.93000000007</v>
      </c>
      <c r="G32" s="12">
        <f t="shared" si="24"/>
        <v>98904.130000000077</v>
      </c>
      <c r="H32" s="12">
        <f t="shared" si="24"/>
        <v>159346.58986929726</v>
      </c>
      <c r="I32" s="12">
        <f t="shared" si="24"/>
        <v>98818.770000000077</v>
      </c>
      <c r="J32" s="12">
        <f t="shared" si="24"/>
        <v>169495.13451596684</v>
      </c>
      <c r="K32" s="12">
        <f t="shared" si="24"/>
        <v>98608.240000000078</v>
      </c>
      <c r="L32" s="12">
        <f t="shared" si="24"/>
        <v>202872.38664195844</v>
      </c>
      <c r="M32" s="12">
        <f t="shared" si="24"/>
        <v>90119.130000000063</v>
      </c>
      <c r="N32" s="12">
        <f t="shared" si="24"/>
        <v>231385.41454833146</v>
      </c>
      <c r="O32" s="12">
        <f t="shared" si="24"/>
        <v>87399.410000000047</v>
      </c>
      <c r="P32" s="12">
        <f t="shared" si="24"/>
        <v>277481.4338252375</v>
      </c>
      <c r="Q32" s="12">
        <f t="shared" si="24"/>
        <v>85923.08000000006</v>
      </c>
      <c r="R32" s="12">
        <f t="shared" si="24"/>
        <v>301640.02467596607</v>
      </c>
      <c r="S32" s="12">
        <f t="shared" si="24"/>
        <v>85222.160000000047</v>
      </c>
      <c r="T32" s="12">
        <f t="shared" si="24"/>
        <v>337455.70780163264</v>
      </c>
      <c r="U32" s="12">
        <f t="shared" si="24"/>
        <v>85216.800000000047</v>
      </c>
      <c r="V32" s="12">
        <f t="shared" si="24"/>
        <v>92848.754870631048</v>
      </c>
    </row>
    <row r="33" spans="1:22" s="3" customFormat="1" outlineLevel="1" x14ac:dyDescent="0.35">
      <c r="A33" s="9" t="s">
        <v>22</v>
      </c>
      <c r="B33" s="10" t="s">
        <v>44</v>
      </c>
      <c r="C33" s="10" t="s">
        <v>24</v>
      </c>
      <c r="D33" s="3">
        <v>807463.03000000247</v>
      </c>
      <c r="E33" s="3">
        <v>787347.69000000111</v>
      </c>
      <c r="F33" s="3">
        <v>9780.2399999999961</v>
      </c>
      <c r="G33" s="3">
        <v>9597.3899999999903</v>
      </c>
      <c r="H33" s="3">
        <f>G33*$H$354</f>
        <v>15462.563273603355</v>
      </c>
      <c r="I33" s="3">
        <v>9111.1500000000015</v>
      </c>
      <c r="J33" s="3">
        <f>I33*$J$354</f>
        <v>15627.553296252829</v>
      </c>
      <c r="K33" s="3">
        <v>8972.0200000000077</v>
      </c>
      <c r="L33" s="3">
        <f>K33*$L$354</f>
        <v>18458.651228329236</v>
      </c>
      <c r="M33" s="3">
        <v>8696.0100000000075</v>
      </c>
      <c r="N33" s="3">
        <f>M33*$N$354</f>
        <v>22327.444558846008</v>
      </c>
      <c r="O33" s="3">
        <v>8585.5500000000065</v>
      </c>
      <c r="P33" s="3">
        <f>O33*$P$354</f>
        <v>27257.972613067617</v>
      </c>
      <c r="Q33" s="3">
        <v>8347.4000000000051</v>
      </c>
      <c r="R33" s="3">
        <f t="shared" ref="R33:R34" si="25">Q33*$R$354</f>
        <v>29304.232832204794</v>
      </c>
      <c r="S33" s="3">
        <v>8238.17</v>
      </c>
      <c r="T33" s="3">
        <f t="shared" ref="T33:T34" si="26">S33*$T$354</f>
        <v>32620.828764961774</v>
      </c>
      <c r="U33" s="3">
        <v>7894.6699999999973</v>
      </c>
      <c r="V33" s="3">
        <f t="shared" ref="V33:V34" si="27">U33*$V$354</f>
        <v>8601.7109257156335</v>
      </c>
    </row>
    <row r="34" spans="1:22" s="3" customFormat="1" outlineLevel="1" x14ac:dyDescent="0.35">
      <c r="A34" s="9" t="s">
        <v>22</v>
      </c>
      <c r="B34" s="10"/>
      <c r="C34" s="10" t="s">
        <v>28</v>
      </c>
      <c r="D34" s="3">
        <v>8931.16</v>
      </c>
      <c r="E34" s="3">
        <v>7281.16</v>
      </c>
      <c r="F34" s="3">
        <v>148</v>
      </c>
      <c r="G34" s="3">
        <v>199.8</v>
      </c>
      <c r="H34" s="3">
        <f>G34*$H$354</f>
        <v>321.90211526945905</v>
      </c>
      <c r="I34" s="3">
        <v>199.8</v>
      </c>
      <c r="J34" s="3">
        <f>I34*$J$354</f>
        <v>342.69934625061768</v>
      </c>
      <c r="K34" s="3">
        <v>199.8</v>
      </c>
      <c r="L34" s="3">
        <f>K34*$L$354</f>
        <v>411.05999712664237</v>
      </c>
      <c r="M34" s="3">
        <v>199.8</v>
      </c>
      <c r="N34" s="3">
        <f>M34*$N$354</f>
        <v>512.99658381918016</v>
      </c>
      <c r="O34" s="3">
        <v>199.8</v>
      </c>
      <c r="P34" s="3">
        <f>O34*$P$354</f>
        <v>634.33826931191436</v>
      </c>
      <c r="Q34" s="3">
        <v>199.8</v>
      </c>
      <c r="R34" s="3">
        <f t="shared" si="25"/>
        <v>701.41429904814845</v>
      </c>
      <c r="S34" s="3">
        <v>199.8</v>
      </c>
      <c r="T34" s="3">
        <f t="shared" si="26"/>
        <v>791.1516255721067</v>
      </c>
      <c r="U34" s="3">
        <v>199.8</v>
      </c>
      <c r="V34" s="3">
        <f t="shared" si="27"/>
        <v>217.69394325006419</v>
      </c>
    </row>
    <row r="35" spans="1:22" s="12" customFormat="1" outlineLevel="1" x14ac:dyDescent="0.35">
      <c r="A35" s="9" t="s">
        <v>22</v>
      </c>
      <c r="B35" s="11" t="s">
        <v>45</v>
      </c>
      <c r="C35" s="11"/>
      <c r="D35" s="12">
        <f>SUM(D33:D34)</f>
        <v>816394.19000000251</v>
      </c>
      <c r="E35" s="12">
        <f t="shared" ref="E35:V35" si="28">SUM(E33:E34)</f>
        <v>794628.85000000114</v>
      </c>
      <c r="F35" s="12">
        <f t="shared" si="28"/>
        <v>9928.2399999999961</v>
      </c>
      <c r="G35" s="12">
        <f t="shared" si="28"/>
        <v>9797.1899999999896</v>
      </c>
      <c r="H35" s="12">
        <f t="shared" si="28"/>
        <v>15784.465388872813</v>
      </c>
      <c r="I35" s="12">
        <f t="shared" si="28"/>
        <v>9310.9500000000007</v>
      </c>
      <c r="J35" s="12">
        <f t="shared" si="28"/>
        <v>15970.252642503447</v>
      </c>
      <c r="K35" s="12">
        <f t="shared" si="28"/>
        <v>9171.820000000007</v>
      </c>
      <c r="L35" s="12">
        <f t="shared" si="28"/>
        <v>18869.711225455878</v>
      </c>
      <c r="M35" s="12">
        <f t="shared" si="28"/>
        <v>8895.8100000000068</v>
      </c>
      <c r="N35" s="12">
        <f t="shared" si="28"/>
        <v>22840.441142665186</v>
      </c>
      <c r="O35" s="12">
        <f t="shared" si="28"/>
        <v>8785.3500000000058</v>
      </c>
      <c r="P35" s="12">
        <f t="shared" si="28"/>
        <v>27892.31088237953</v>
      </c>
      <c r="Q35" s="12">
        <f t="shared" si="28"/>
        <v>8547.2000000000044</v>
      </c>
      <c r="R35" s="12">
        <f t="shared" si="28"/>
        <v>30005.647131252943</v>
      </c>
      <c r="S35" s="12">
        <f t="shared" si="28"/>
        <v>8437.9699999999993</v>
      </c>
      <c r="T35" s="12">
        <f t="shared" si="28"/>
        <v>33411.980390533878</v>
      </c>
      <c r="U35" s="12">
        <f t="shared" si="28"/>
        <v>8094.4699999999975</v>
      </c>
      <c r="V35" s="12">
        <f t="shared" si="28"/>
        <v>8819.4048689656975</v>
      </c>
    </row>
    <row r="36" spans="1:22" s="3" customFormat="1" outlineLevel="1" x14ac:dyDescent="0.35">
      <c r="A36" s="9" t="s">
        <v>22</v>
      </c>
      <c r="B36" s="10" t="s">
        <v>46</v>
      </c>
      <c r="C36" s="10" t="s">
        <v>24</v>
      </c>
      <c r="D36" s="3">
        <v>3169412.2800000003</v>
      </c>
      <c r="E36" s="3">
        <v>3153033.1</v>
      </c>
      <c r="F36" s="3">
        <v>83905.080000000016</v>
      </c>
      <c r="G36" s="3">
        <v>83905.080000000016</v>
      </c>
      <c r="H36" s="3">
        <f>G36*$H$354</f>
        <v>135181.29496423015</v>
      </c>
      <c r="I36" s="3">
        <v>83905.080000000016</v>
      </c>
      <c r="J36" s="3">
        <f>I36*$J$354</f>
        <v>143914.99531083973</v>
      </c>
      <c r="K36" s="3">
        <v>83905.080000000016</v>
      </c>
      <c r="L36" s="3">
        <f>K36*$L$354</f>
        <v>172622.73245100453</v>
      </c>
      <c r="M36" s="3">
        <v>83905.080000000016</v>
      </c>
      <c r="N36" s="3">
        <f>M36*$N$354</f>
        <v>215430.52755292802</v>
      </c>
      <c r="O36" s="3">
        <v>83905.080000000016</v>
      </c>
      <c r="P36" s="3">
        <f>O36*$P$354</f>
        <v>266387.40357196057</v>
      </c>
      <c r="Q36" s="3">
        <v>83905.080000000016</v>
      </c>
      <c r="R36" s="3">
        <f t="shared" ref="R36:R37" si="29">Q36*$R$354</f>
        <v>294555.67004393809</v>
      </c>
      <c r="S36" s="3">
        <v>83904.920000000027</v>
      </c>
      <c r="T36" s="3">
        <f t="shared" ref="T36:T37" si="30">S36*$T$354</f>
        <v>332239.80906655447</v>
      </c>
      <c r="U36" s="3">
        <v>80531.080000000016</v>
      </c>
      <c r="V36" s="3">
        <f t="shared" ref="V36:V37" si="31">U36*$V$354</f>
        <v>87743.385182114027</v>
      </c>
    </row>
    <row r="37" spans="1:22" s="3" customFormat="1" outlineLevel="1" x14ac:dyDescent="0.35">
      <c r="A37" s="9" t="s">
        <v>22</v>
      </c>
      <c r="B37" s="10"/>
      <c r="C37" s="10" t="s">
        <v>28</v>
      </c>
      <c r="D37" s="3">
        <v>4800</v>
      </c>
      <c r="E37" s="3">
        <v>4400</v>
      </c>
      <c r="F37" s="3">
        <v>122.16</v>
      </c>
      <c r="G37" s="3">
        <v>122.16</v>
      </c>
      <c r="H37" s="3">
        <f>G37*$H$354</f>
        <v>196.81462663321878</v>
      </c>
      <c r="I37" s="3">
        <v>122.16</v>
      </c>
      <c r="J37" s="3">
        <f>I37*$J$354</f>
        <v>209.5302909808581</v>
      </c>
      <c r="K37" s="3">
        <v>122.16</v>
      </c>
      <c r="L37" s="3">
        <f>K37*$L$354</f>
        <v>251.32677301797111</v>
      </c>
      <c r="M37" s="3">
        <v>122.16</v>
      </c>
      <c r="N37" s="3">
        <f>M37*$N$354</f>
        <v>313.65196536211732</v>
      </c>
      <c r="O37" s="3">
        <v>122.16</v>
      </c>
      <c r="P37" s="3">
        <f>O37*$P$354</f>
        <v>387.84165655226951</v>
      </c>
      <c r="Q37" s="3">
        <v>122.16</v>
      </c>
      <c r="R37" s="3">
        <f t="shared" si="29"/>
        <v>428.85270656517423</v>
      </c>
      <c r="S37" s="3">
        <v>122.16</v>
      </c>
      <c r="T37" s="3">
        <f t="shared" si="30"/>
        <v>483.7191320314742</v>
      </c>
      <c r="U37" s="3">
        <v>122.16</v>
      </c>
      <c r="V37" s="3">
        <f t="shared" si="31"/>
        <v>133.10056109823745</v>
      </c>
    </row>
    <row r="38" spans="1:22" s="12" customFormat="1" outlineLevel="1" x14ac:dyDescent="0.35">
      <c r="A38" s="9" t="s">
        <v>22</v>
      </c>
      <c r="B38" s="11" t="s">
        <v>47</v>
      </c>
      <c r="C38" s="11"/>
      <c r="D38" s="12">
        <f>SUM(D36:D37)</f>
        <v>3174212.2800000003</v>
      </c>
      <c r="E38" s="12">
        <f t="shared" ref="E38:V38" si="32">SUM(E36:E37)</f>
        <v>3157433.1</v>
      </c>
      <c r="F38" s="12">
        <f t="shared" si="32"/>
        <v>84027.24000000002</v>
      </c>
      <c r="G38" s="12">
        <f t="shared" si="32"/>
        <v>84027.24000000002</v>
      </c>
      <c r="H38" s="12">
        <f t="shared" si="32"/>
        <v>135378.10959086337</v>
      </c>
      <c r="I38" s="12">
        <f t="shared" si="32"/>
        <v>84027.24000000002</v>
      </c>
      <c r="J38" s="12">
        <f t="shared" si="32"/>
        <v>144124.52560182058</v>
      </c>
      <c r="K38" s="12">
        <f t="shared" si="32"/>
        <v>84027.24000000002</v>
      </c>
      <c r="L38" s="12">
        <f t="shared" si="32"/>
        <v>172874.05922402249</v>
      </c>
      <c r="M38" s="12">
        <f t="shared" si="32"/>
        <v>84027.24000000002</v>
      </c>
      <c r="N38" s="12">
        <f t="shared" si="32"/>
        <v>215744.17951829013</v>
      </c>
      <c r="O38" s="12">
        <f t="shared" si="32"/>
        <v>84027.24000000002</v>
      </c>
      <c r="P38" s="12">
        <f t="shared" si="32"/>
        <v>266775.24522851285</v>
      </c>
      <c r="Q38" s="12">
        <f t="shared" si="32"/>
        <v>84027.24000000002</v>
      </c>
      <c r="R38" s="12">
        <f t="shared" si="32"/>
        <v>294984.52275050327</v>
      </c>
      <c r="S38" s="12">
        <f t="shared" si="32"/>
        <v>84027.080000000031</v>
      </c>
      <c r="T38" s="12">
        <f t="shared" si="32"/>
        <v>332723.52819858596</v>
      </c>
      <c r="U38" s="12">
        <f t="shared" si="32"/>
        <v>80653.24000000002</v>
      </c>
      <c r="V38" s="12">
        <f t="shared" si="32"/>
        <v>87876.485743212266</v>
      </c>
    </row>
    <row r="39" spans="1:22" s="3" customFormat="1" outlineLevel="1" x14ac:dyDescent="0.35">
      <c r="A39" s="9" t="s">
        <v>22</v>
      </c>
      <c r="B39" s="10" t="s">
        <v>48</v>
      </c>
      <c r="C39" s="10" t="s">
        <v>24</v>
      </c>
      <c r="D39" s="3">
        <v>2048848.150000012</v>
      </c>
      <c r="E39" s="3">
        <v>2015919.28</v>
      </c>
      <c r="F39" s="3">
        <v>33088.679999999913</v>
      </c>
      <c r="G39" s="3">
        <v>32934.159999999938</v>
      </c>
      <c r="H39" s="3">
        <f>G39*$H$354</f>
        <v>53060.939782896829</v>
      </c>
      <c r="I39" s="3">
        <v>31266.789999999924</v>
      </c>
      <c r="J39" s="3">
        <f>I39*$J$354</f>
        <v>53629.171633410027</v>
      </c>
      <c r="K39" s="3">
        <v>30888.469999999917</v>
      </c>
      <c r="L39" s="3">
        <f>K39*$L$354</f>
        <v>63548.620567799524</v>
      </c>
      <c r="M39" s="3">
        <v>30822.939999999926</v>
      </c>
      <c r="N39" s="3">
        <f>M39*$N$354</f>
        <v>79139.45407038799</v>
      </c>
      <c r="O39" s="3">
        <v>30703.419999999922</v>
      </c>
      <c r="P39" s="3">
        <f>O39*$P$354</f>
        <v>97479.250774558386</v>
      </c>
      <c r="Q39" s="3">
        <v>30682.199999999921</v>
      </c>
      <c r="R39" s="3">
        <f t="shared" ref="R39:R40" si="33">Q39*$R$354</f>
        <v>107712.38141268792</v>
      </c>
      <c r="S39" s="3">
        <v>30583.849999999922</v>
      </c>
      <c r="T39" s="3">
        <f t="shared" ref="T39:T40" si="34">S39*$T$354</f>
        <v>121103.41663540246</v>
      </c>
      <c r="U39" s="3">
        <v>30519.809999999921</v>
      </c>
      <c r="V39" s="3">
        <f t="shared" ref="V39:V40" si="35">U39*$V$354</f>
        <v>33253.14207278641</v>
      </c>
    </row>
    <row r="40" spans="1:22" s="3" customFormat="1" outlineLevel="1" x14ac:dyDescent="0.35">
      <c r="A40" s="9" t="s">
        <v>22</v>
      </c>
      <c r="B40" s="10"/>
      <c r="C40" s="10" t="s">
        <v>28</v>
      </c>
      <c r="D40" s="3">
        <v>46728</v>
      </c>
      <c r="E40" s="3">
        <v>42989</v>
      </c>
      <c r="F40" s="3">
        <v>899.64</v>
      </c>
      <c r="G40" s="3">
        <v>1133.33</v>
      </c>
      <c r="H40" s="3">
        <f>G40*$H$354</f>
        <v>1825.9325540457255</v>
      </c>
      <c r="I40" s="3">
        <v>1133.33</v>
      </c>
      <c r="J40" s="3">
        <f>I40*$J$354</f>
        <v>1943.9011515826448</v>
      </c>
      <c r="K40" s="3">
        <v>1133.33</v>
      </c>
      <c r="L40" s="3">
        <f>K40*$L$354</f>
        <v>2331.6647975152032</v>
      </c>
      <c r="M40" s="3">
        <v>1133.33</v>
      </c>
      <c r="N40" s="3">
        <f>M40*$N$354</f>
        <v>2909.8819736726291</v>
      </c>
      <c r="O40" s="3">
        <v>1133.33</v>
      </c>
      <c r="P40" s="3">
        <f>O40*$P$354</f>
        <v>3598.1711249212804</v>
      </c>
      <c r="Q40" s="3">
        <v>1133.33</v>
      </c>
      <c r="R40" s="3">
        <f t="shared" si="33"/>
        <v>3978.6479856868768</v>
      </c>
      <c r="S40" s="3">
        <v>1133.33</v>
      </c>
      <c r="T40" s="3">
        <f t="shared" si="34"/>
        <v>4487.6670260742521</v>
      </c>
      <c r="U40" s="3">
        <v>1133.33</v>
      </c>
      <c r="V40" s="3">
        <f t="shared" si="35"/>
        <v>1234.8302137317078</v>
      </c>
    </row>
    <row r="41" spans="1:22" s="12" customFormat="1" outlineLevel="1" x14ac:dyDescent="0.35">
      <c r="A41" s="9" t="s">
        <v>22</v>
      </c>
      <c r="B41" s="11" t="s">
        <v>49</v>
      </c>
      <c r="C41" s="11"/>
      <c r="D41" s="12">
        <f>SUM(D39:D40)</f>
        <v>2095576.150000012</v>
      </c>
      <c r="E41" s="12">
        <f t="shared" ref="E41:V41" si="36">SUM(E39:E40)</f>
        <v>2058908.28</v>
      </c>
      <c r="F41" s="12">
        <f t="shared" si="36"/>
        <v>33988.319999999912</v>
      </c>
      <c r="G41" s="12">
        <f t="shared" si="36"/>
        <v>34067.48999999994</v>
      </c>
      <c r="H41" s="12">
        <f t="shared" si="36"/>
        <v>54886.872336942557</v>
      </c>
      <c r="I41" s="12">
        <f t="shared" si="36"/>
        <v>32400.119999999923</v>
      </c>
      <c r="J41" s="12">
        <f t="shared" si="36"/>
        <v>55573.07278499267</v>
      </c>
      <c r="K41" s="12">
        <f t="shared" si="36"/>
        <v>32021.799999999916</v>
      </c>
      <c r="L41" s="12">
        <f t="shared" si="36"/>
        <v>65880.285365314732</v>
      </c>
      <c r="M41" s="12">
        <f t="shared" si="36"/>
        <v>31956.269999999924</v>
      </c>
      <c r="N41" s="12">
        <f t="shared" si="36"/>
        <v>82049.336044060619</v>
      </c>
      <c r="O41" s="12">
        <f t="shared" si="36"/>
        <v>31836.74999999992</v>
      </c>
      <c r="P41" s="12">
        <f t="shared" si="36"/>
        <v>101077.42189947967</v>
      </c>
      <c r="Q41" s="12">
        <f t="shared" si="36"/>
        <v>31815.529999999919</v>
      </c>
      <c r="R41" s="12">
        <f t="shared" si="36"/>
        <v>111691.0293983748</v>
      </c>
      <c r="S41" s="12">
        <f t="shared" si="36"/>
        <v>31717.17999999992</v>
      </c>
      <c r="T41" s="12">
        <f t="shared" si="36"/>
        <v>125591.08366147672</v>
      </c>
      <c r="U41" s="12">
        <f t="shared" si="36"/>
        <v>31653.139999999919</v>
      </c>
      <c r="V41" s="12">
        <f t="shared" si="36"/>
        <v>34487.972286518117</v>
      </c>
    </row>
    <row r="42" spans="1:22" s="3" customFormat="1" outlineLevel="1" x14ac:dyDescent="0.35">
      <c r="A42" s="9" t="s">
        <v>22</v>
      </c>
      <c r="B42" s="10" t="s">
        <v>50</v>
      </c>
      <c r="C42" s="10" t="s">
        <v>24</v>
      </c>
      <c r="D42" s="3">
        <v>2371777.2300000046</v>
      </c>
      <c r="E42" s="3">
        <v>2337206.0300000003</v>
      </c>
      <c r="F42" s="3">
        <v>57312.71999999987</v>
      </c>
      <c r="G42" s="3">
        <v>53867.519999999873</v>
      </c>
      <c r="H42" s="3">
        <f>G42*$H$354</f>
        <v>86787.130291891139</v>
      </c>
      <c r="I42" s="3">
        <v>53867.519999999873</v>
      </c>
      <c r="J42" s="3">
        <f>I42*$J$354</f>
        <v>92394.213654364503</v>
      </c>
      <c r="K42" s="3">
        <v>53785.939999999871</v>
      </c>
      <c r="L42" s="3">
        <f>K42*$L$354</f>
        <v>110656.8986078764</v>
      </c>
      <c r="M42" s="3">
        <v>53587.799999999872</v>
      </c>
      <c r="N42" s="3">
        <f>M42*$N$354</f>
        <v>137589.38105297994</v>
      </c>
      <c r="O42" s="3">
        <v>53587.799999999872</v>
      </c>
      <c r="P42" s="3">
        <f>O42*$P$354</f>
        <v>170134.09563680142</v>
      </c>
      <c r="Q42" s="3">
        <v>48973.499999999854</v>
      </c>
      <c r="R42" s="3">
        <f t="shared" ref="R42:R44" si="37">Q42*$R$354</f>
        <v>171925.49136353552</v>
      </c>
      <c r="S42" s="3">
        <v>47569.679999999818</v>
      </c>
      <c r="T42" s="3">
        <f t="shared" ref="T42:T44" si="38">S42*$T$354</f>
        <v>188362.51081053447</v>
      </c>
      <c r="U42" s="3">
        <v>47569.679999999818</v>
      </c>
      <c r="V42" s="3">
        <f t="shared" ref="V42:V44" si="39">U42*$V$354</f>
        <v>51829.986077796166</v>
      </c>
    </row>
    <row r="43" spans="1:22" s="3" customFormat="1" outlineLevel="1" x14ac:dyDescent="0.35">
      <c r="A43" s="9" t="s">
        <v>22</v>
      </c>
      <c r="B43" s="10"/>
      <c r="C43" s="10" t="s">
        <v>25</v>
      </c>
      <c r="D43" s="3">
        <v>1089890</v>
      </c>
      <c r="E43" s="3">
        <v>1150822.21</v>
      </c>
      <c r="F43" s="3">
        <v>31966.679999999997</v>
      </c>
      <c r="G43" s="3">
        <v>31966.679999999997</v>
      </c>
      <c r="H43" s="3">
        <f>G43*$H$354</f>
        <v>51502.211762472019</v>
      </c>
      <c r="I43" s="3">
        <v>31966.679999999997</v>
      </c>
      <c r="J43" s="3">
        <f>I43*$J$354</f>
        <v>54829.6313203338</v>
      </c>
      <c r="K43" s="3">
        <v>31966.679999999997</v>
      </c>
      <c r="L43" s="3">
        <f>K43*$L$354</f>
        <v>65766.883828570048</v>
      </c>
      <c r="M43" s="3">
        <v>31966.679999999997</v>
      </c>
      <c r="N43" s="3">
        <f>M43*$N$354</f>
        <v>82076.064244448979</v>
      </c>
      <c r="O43" s="3">
        <v>31966.679999999997</v>
      </c>
      <c r="P43" s="3">
        <f>O43*$P$354</f>
        <v>101489.93226650542</v>
      </c>
      <c r="Q43" s="3">
        <v>31966.679999999997</v>
      </c>
      <c r="R43" s="3">
        <f t="shared" si="37"/>
        <v>112221.65387936168</v>
      </c>
      <c r="S43" s="3">
        <v>31966.679999999997</v>
      </c>
      <c r="T43" s="3">
        <f t="shared" si="38"/>
        <v>126579.03326398072</v>
      </c>
      <c r="U43" s="3">
        <v>31966.679999999997</v>
      </c>
      <c r="V43" s="3">
        <f t="shared" si="39"/>
        <v>34829.592701766574</v>
      </c>
    </row>
    <row r="44" spans="1:22" s="3" customFormat="1" outlineLevel="1" x14ac:dyDescent="0.35">
      <c r="A44" s="9" t="s">
        <v>22</v>
      </c>
      <c r="B44" s="10"/>
      <c r="C44" s="10" t="s">
        <v>28</v>
      </c>
      <c r="D44" s="3">
        <v>19296</v>
      </c>
      <c r="E44" s="3">
        <v>16600</v>
      </c>
      <c r="F44" s="3">
        <v>401.59999999999997</v>
      </c>
      <c r="G44" s="3">
        <v>457.09999999999997</v>
      </c>
      <c r="H44" s="3">
        <f>G44*$H$354</f>
        <v>736.44372817652504</v>
      </c>
      <c r="I44" s="3">
        <v>457.09999999999997</v>
      </c>
      <c r="J44" s="3">
        <f>I44*$J$354</f>
        <v>784.02337923502159</v>
      </c>
      <c r="K44" s="3">
        <v>457.09999999999997</v>
      </c>
      <c r="L44" s="3">
        <f>K44*$L$354</f>
        <v>940.41804147441542</v>
      </c>
      <c r="M44" s="3">
        <v>457.09999999999997</v>
      </c>
      <c r="N44" s="3">
        <f>M44*$N$354</f>
        <v>1173.6273196383743</v>
      </c>
      <c r="O44" s="3">
        <v>457.09999999999997</v>
      </c>
      <c r="P44" s="3">
        <f>O44*$P$354</f>
        <v>1451.2313458582382</v>
      </c>
      <c r="Q44" s="3">
        <v>457.09999999999997</v>
      </c>
      <c r="R44" s="3">
        <f t="shared" si="37"/>
        <v>1604.6870675420853</v>
      </c>
      <c r="S44" s="3">
        <v>457.09999999999997</v>
      </c>
      <c r="T44" s="3">
        <f t="shared" si="38"/>
        <v>1809.9870272723219</v>
      </c>
      <c r="U44" s="3">
        <v>457.09999999999997</v>
      </c>
      <c r="V44" s="3">
        <f t="shared" si="39"/>
        <v>498.03754484286452</v>
      </c>
    </row>
    <row r="45" spans="1:22" s="12" customFormat="1" outlineLevel="1" x14ac:dyDescent="0.35">
      <c r="A45" s="9" t="s">
        <v>22</v>
      </c>
      <c r="B45" s="11" t="s">
        <v>51</v>
      </c>
      <c r="C45" s="11"/>
      <c r="D45" s="12">
        <f>SUM(D42:D44)</f>
        <v>3480963.2300000046</v>
      </c>
      <c r="E45" s="12">
        <f t="shared" ref="E45:V45" si="40">SUM(E42:E44)</f>
        <v>3504628.24</v>
      </c>
      <c r="F45" s="12">
        <f t="shared" si="40"/>
        <v>89680.999999999869</v>
      </c>
      <c r="G45" s="12">
        <f t="shared" si="40"/>
        <v>86291.299999999872</v>
      </c>
      <c r="H45" s="12">
        <f t="shared" si="40"/>
        <v>139025.78578253969</v>
      </c>
      <c r="I45" s="12">
        <f t="shared" si="40"/>
        <v>86291.299999999872</v>
      </c>
      <c r="J45" s="12">
        <f t="shared" si="40"/>
        <v>148007.86835393333</v>
      </c>
      <c r="K45" s="12">
        <f t="shared" si="40"/>
        <v>86209.71999999987</v>
      </c>
      <c r="L45" s="12">
        <f t="shared" si="40"/>
        <v>177364.20047792088</v>
      </c>
      <c r="M45" s="12">
        <f t="shared" si="40"/>
        <v>86011.579999999871</v>
      </c>
      <c r="N45" s="12">
        <f t="shared" si="40"/>
        <v>220839.07261706732</v>
      </c>
      <c r="O45" s="12">
        <f t="shared" si="40"/>
        <v>86011.579999999871</v>
      </c>
      <c r="P45" s="12">
        <f t="shared" si="40"/>
        <v>273075.25924916507</v>
      </c>
      <c r="Q45" s="12">
        <f t="shared" si="40"/>
        <v>81397.279999999853</v>
      </c>
      <c r="R45" s="12">
        <f t="shared" si="40"/>
        <v>285751.83231043932</v>
      </c>
      <c r="S45" s="12">
        <f t="shared" si="40"/>
        <v>79993.459999999817</v>
      </c>
      <c r="T45" s="12">
        <f t="shared" si="40"/>
        <v>316751.53110178752</v>
      </c>
      <c r="U45" s="12">
        <f t="shared" si="40"/>
        <v>79993.459999999817</v>
      </c>
      <c r="V45" s="12">
        <f t="shared" si="40"/>
        <v>87157.616324405608</v>
      </c>
    </row>
    <row r="46" spans="1:22" s="3" customFormat="1" outlineLevel="1" x14ac:dyDescent="0.35">
      <c r="A46" s="9" t="s">
        <v>22</v>
      </c>
      <c r="B46" s="10" t="s">
        <v>52</v>
      </c>
      <c r="C46" s="10" t="s">
        <v>24</v>
      </c>
      <c r="D46" s="3">
        <v>2252268.6699999808</v>
      </c>
      <c r="E46" s="3">
        <v>2172431.7899999931</v>
      </c>
      <c r="F46" s="3">
        <v>22515.000000000033</v>
      </c>
      <c r="G46" s="3">
        <v>22515.000000000033</v>
      </c>
      <c r="H46" s="3">
        <f>G46*$H$354</f>
        <v>36274.405031490896</v>
      </c>
      <c r="I46" s="3">
        <v>22515.000000000033</v>
      </c>
      <c r="J46" s="3">
        <f>I46*$J$354</f>
        <v>38617.996901064398</v>
      </c>
      <c r="K46" s="3">
        <v>22515.000000000033</v>
      </c>
      <c r="L46" s="3">
        <f>K46*$L$354</f>
        <v>46321.400577108943</v>
      </c>
      <c r="M46" s="3">
        <v>22515.000000000033</v>
      </c>
      <c r="N46" s="3">
        <f>M46*$N$354</f>
        <v>57808.39882226655</v>
      </c>
      <c r="O46" s="3">
        <v>22515.000000000033</v>
      </c>
      <c r="P46" s="3">
        <f>O46*$P$354</f>
        <v>71482.112780569427</v>
      </c>
      <c r="Q46" s="3">
        <v>22515.000000000033</v>
      </c>
      <c r="R46" s="3">
        <f t="shared" ref="R46:R48" si="41">Q46*$R$354</f>
        <v>79040.755470816235</v>
      </c>
      <c r="S46" s="3">
        <v>22515.000000000033</v>
      </c>
      <c r="T46" s="3">
        <f t="shared" ref="T46:T48" si="42">S46*$T$354</f>
        <v>89153.047296076111</v>
      </c>
      <c r="U46" s="3">
        <v>22515.000000000033</v>
      </c>
      <c r="V46" s="3">
        <f t="shared" ref="V46:V48" si="43">U46*$V$354</f>
        <v>24531.427088464476</v>
      </c>
    </row>
    <row r="47" spans="1:22" s="3" customFormat="1" outlineLevel="1" x14ac:dyDescent="0.35">
      <c r="A47" s="9" t="s">
        <v>22</v>
      </c>
      <c r="B47" s="10"/>
      <c r="C47" s="10" t="s">
        <v>25</v>
      </c>
      <c r="D47" s="3">
        <v>6142</v>
      </c>
      <c r="E47" s="3">
        <v>6142</v>
      </c>
      <c r="F47" s="3">
        <v>0</v>
      </c>
      <c r="G47" s="3">
        <v>0</v>
      </c>
      <c r="H47" s="3">
        <f>G47*$H$354</f>
        <v>0</v>
      </c>
      <c r="I47" s="3">
        <v>0</v>
      </c>
      <c r="J47" s="3">
        <f>I47*$J$354</f>
        <v>0</v>
      </c>
      <c r="K47" s="3">
        <v>0</v>
      </c>
      <c r="L47" s="3">
        <f>K47*$L$354</f>
        <v>0</v>
      </c>
      <c r="M47" s="3">
        <v>0</v>
      </c>
      <c r="N47" s="3">
        <f>M47*$N$354</f>
        <v>0</v>
      </c>
      <c r="O47" s="3">
        <v>0</v>
      </c>
      <c r="P47" s="3">
        <f>O47*$P$354</f>
        <v>0</v>
      </c>
      <c r="Q47" s="3">
        <v>0</v>
      </c>
      <c r="R47" s="3">
        <f t="shared" si="41"/>
        <v>0</v>
      </c>
      <c r="S47" s="3">
        <v>0</v>
      </c>
      <c r="T47" s="3">
        <f t="shared" si="42"/>
        <v>0</v>
      </c>
      <c r="U47" s="3">
        <v>0</v>
      </c>
      <c r="V47" s="3">
        <f t="shared" si="43"/>
        <v>0</v>
      </c>
    </row>
    <row r="48" spans="1:22" s="3" customFormat="1" outlineLevel="1" x14ac:dyDescent="0.35">
      <c r="A48" s="9" t="s">
        <v>22</v>
      </c>
      <c r="B48" s="10"/>
      <c r="C48" s="10" t="s">
        <v>53</v>
      </c>
      <c r="D48" s="3">
        <v>522049.97</v>
      </c>
      <c r="E48" s="3">
        <v>467316.79000000004</v>
      </c>
      <c r="F48" s="3">
        <v>12981</v>
      </c>
      <c r="G48" s="3">
        <v>12981</v>
      </c>
      <c r="H48" s="3">
        <f>G48*$H$354</f>
        <v>20913.970762326564</v>
      </c>
      <c r="I48" s="3">
        <v>12981</v>
      </c>
      <c r="J48" s="3">
        <f>I48*$J$354</f>
        <v>22265.166234630968</v>
      </c>
      <c r="K48" s="3">
        <v>12981</v>
      </c>
      <c r="L48" s="3">
        <f>K48*$L$354</f>
        <v>26706.555669173897</v>
      </c>
      <c r="M48" s="3">
        <v>12981</v>
      </c>
      <c r="N48" s="3">
        <f>M48*$N$354</f>
        <v>33329.372645429314</v>
      </c>
      <c r="O48" s="3">
        <v>12981</v>
      </c>
      <c r="P48" s="3">
        <f>O48*$P$354</f>
        <v>41212.9383079978</v>
      </c>
      <c r="Q48" s="3">
        <v>12981</v>
      </c>
      <c r="R48" s="3">
        <f t="shared" si="41"/>
        <v>45570.865945665741</v>
      </c>
      <c r="S48" s="3">
        <v>12981</v>
      </c>
      <c r="T48" s="3">
        <f t="shared" si="42"/>
        <v>51401.097355112695</v>
      </c>
      <c r="U48" s="3">
        <v>12981</v>
      </c>
      <c r="V48" s="3">
        <f t="shared" si="43"/>
        <v>14143.568955601017</v>
      </c>
    </row>
    <row r="49" spans="1:22" s="15" customFormat="1" outlineLevel="1" x14ac:dyDescent="0.35">
      <c r="A49" s="13" t="s">
        <v>22</v>
      </c>
      <c r="B49" s="14"/>
      <c r="C49" s="14" t="s">
        <v>54</v>
      </c>
      <c r="D49" s="15">
        <v>5249635.6199999982</v>
      </c>
      <c r="E49" s="15">
        <v>5249635.6199999982</v>
      </c>
      <c r="F49" s="15">
        <v>87202.079999999914</v>
      </c>
      <c r="G49" s="15">
        <v>87202.079999999914</v>
      </c>
      <c r="H49" s="15">
        <f>G49*$H$348</f>
        <v>289827.97977646324</v>
      </c>
      <c r="I49" s="15">
        <v>87202.079999999914</v>
      </c>
      <c r="J49" s="15">
        <f>I49*$J$348</f>
        <v>290365.73773835058</v>
      </c>
      <c r="K49" s="15">
        <v>87202.079999999914</v>
      </c>
      <c r="L49" s="15">
        <f>K49*$L$348</f>
        <v>288439.36990567273</v>
      </c>
      <c r="M49" s="15">
        <v>87202.079999999914</v>
      </c>
      <c r="N49" s="15">
        <f>M49*$N$348</f>
        <v>298084.68420785933</v>
      </c>
      <c r="O49" s="15">
        <v>86617.729999999909</v>
      </c>
      <c r="P49" s="15">
        <f>O49*$P$348</f>
        <v>304485.03050076216</v>
      </c>
      <c r="Q49" s="15">
        <v>86617.19999999991</v>
      </c>
      <c r="R49" s="15">
        <f>Q49*$R$348</f>
        <v>301411.46005425462</v>
      </c>
      <c r="S49" s="15">
        <v>86617.19999999991</v>
      </c>
      <c r="T49" s="15">
        <f>S49*$T$348</f>
        <v>301505.02310074621</v>
      </c>
      <c r="U49" s="15">
        <v>86617.19999999991</v>
      </c>
      <c r="V49" s="15">
        <f>U49*V$348</f>
        <v>296948.41746432433</v>
      </c>
    </row>
    <row r="50" spans="1:22" s="3" customFormat="1" outlineLevel="1" x14ac:dyDescent="0.35">
      <c r="A50" s="9" t="s">
        <v>22</v>
      </c>
      <c r="B50" s="10"/>
      <c r="C50" s="10" t="s">
        <v>28</v>
      </c>
      <c r="D50" s="3">
        <v>93505</v>
      </c>
      <c r="E50" s="3">
        <v>82500</v>
      </c>
      <c r="F50" s="3">
        <v>1335.4199999999996</v>
      </c>
      <c r="G50" s="3">
        <v>2128.2899999999995</v>
      </c>
      <c r="H50" s="3">
        <f>G50*$H$354</f>
        <v>3428.9341987329167</v>
      </c>
      <c r="I50" s="3">
        <v>2128.2899999999995</v>
      </c>
      <c r="J50" s="3">
        <f>I50*$J$354</f>
        <v>3650.4684265852193</v>
      </c>
      <c r="K50" s="3">
        <v>2128.2899999999995</v>
      </c>
      <c r="L50" s="3">
        <f>K50*$L$354</f>
        <v>4378.65305948279</v>
      </c>
      <c r="M50" s="3">
        <v>2128.2899999999995</v>
      </c>
      <c r="N50" s="3">
        <f>M50*$N$354</f>
        <v>5464.491988871484</v>
      </c>
      <c r="O50" s="3">
        <v>2128.2899999999995</v>
      </c>
      <c r="P50" s="3">
        <f>O50*$P$354</f>
        <v>6757.0360119812503</v>
      </c>
      <c r="Q50" s="3">
        <v>2128.2899999999995</v>
      </c>
      <c r="R50" s="3">
        <f>Q50*$R$354</f>
        <v>7471.5367293352529</v>
      </c>
      <c r="S50" s="3">
        <v>2128.2899999999995</v>
      </c>
      <c r="T50" s="3">
        <f>S50*$T$354</f>
        <v>8427.4278938381303</v>
      </c>
      <c r="U50" s="3">
        <v>2128.2899999999995</v>
      </c>
      <c r="V50" s="3">
        <f>U50*$V$354</f>
        <v>2318.8981105089038</v>
      </c>
    </row>
    <row r="51" spans="1:22" s="12" customFormat="1" outlineLevel="1" x14ac:dyDescent="0.35">
      <c r="A51" s="9" t="s">
        <v>22</v>
      </c>
      <c r="B51" s="11" t="s">
        <v>55</v>
      </c>
      <c r="C51" s="11"/>
      <c r="D51" s="12">
        <f>SUM(D46:D50)</f>
        <v>8123601.2599999793</v>
      </c>
      <c r="E51" s="12">
        <f t="shared" ref="E51:V51" si="44">SUM(E46:E50)</f>
        <v>7978026.1999999918</v>
      </c>
      <c r="F51" s="12">
        <f t="shared" si="44"/>
        <v>124033.49999999994</v>
      </c>
      <c r="G51" s="12">
        <f t="shared" si="44"/>
        <v>124826.36999999994</v>
      </c>
      <c r="H51" s="12">
        <f t="shared" si="44"/>
        <v>350445.28976901359</v>
      </c>
      <c r="I51" s="12">
        <f t="shared" si="44"/>
        <v>124826.36999999994</v>
      </c>
      <c r="J51" s="12">
        <f t="shared" si="44"/>
        <v>354899.36930063117</v>
      </c>
      <c r="K51" s="12">
        <f t="shared" si="44"/>
        <v>124826.36999999994</v>
      </c>
      <c r="L51" s="12">
        <f t="shared" si="44"/>
        <v>365845.97921143839</v>
      </c>
      <c r="M51" s="12">
        <f t="shared" si="44"/>
        <v>124826.36999999994</v>
      </c>
      <c r="N51" s="12">
        <f t="shared" si="44"/>
        <v>394686.94766442664</v>
      </c>
      <c r="O51" s="12">
        <f t="shared" si="44"/>
        <v>124242.01999999993</v>
      </c>
      <c r="P51" s="12">
        <f t="shared" si="44"/>
        <v>423937.11760131066</v>
      </c>
      <c r="Q51" s="12">
        <f t="shared" si="44"/>
        <v>124241.48999999993</v>
      </c>
      <c r="R51" s="12">
        <f t="shared" si="44"/>
        <v>433494.61820007185</v>
      </c>
      <c r="S51" s="12">
        <f t="shared" si="44"/>
        <v>124241.48999999993</v>
      </c>
      <c r="T51" s="12">
        <f t="shared" si="44"/>
        <v>450486.59564577317</v>
      </c>
      <c r="U51" s="12">
        <f t="shared" si="44"/>
        <v>124241.48999999993</v>
      </c>
      <c r="V51" s="12">
        <f t="shared" si="44"/>
        <v>337942.31161889876</v>
      </c>
    </row>
    <row r="52" spans="1:22" s="3" customFormat="1" outlineLevel="1" x14ac:dyDescent="0.35">
      <c r="A52" s="9" t="s">
        <v>22</v>
      </c>
      <c r="B52" s="10" t="s">
        <v>56</v>
      </c>
      <c r="C52" s="10" t="s">
        <v>24</v>
      </c>
      <c r="D52" s="3">
        <v>777057.15</v>
      </c>
      <c r="E52" s="3">
        <v>766723.54999999958</v>
      </c>
      <c r="F52" s="3">
        <v>21657.779999999948</v>
      </c>
      <c r="G52" s="3">
        <v>21544.479999999949</v>
      </c>
      <c r="H52" s="3">
        <f>G52*$H$354</f>
        <v>34710.779201103796</v>
      </c>
      <c r="I52" s="3">
        <v>21439.779999999944</v>
      </c>
      <c r="J52" s="3">
        <f>I52*$J$354</f>
        <v>36773.766715500737</v>
      </c>
      <c r="K52" s="3">
        <v>21048.629999999943</v>
      </c>
      <c r="L52" s="3">
        <f>K52*$L$354</f>
        <v>43304.553490088765</v>
      </c>
      <c r="M52" s="3">
        <v>18426.900000000027</v>
      </c>
      <c r="N52" s="3">
        <f>M52*$N$354</f>
        <v>47311.995747635949</v>
      </c>
      <c r="O52" s="3">
        <v>18104.720000000034</v>
      </c>
      <c r="P52" s="3">
        <f>O52*$P$354</f>
        <v>57480.063819703821</v>
      </c>
      <c r="Q52" s="3">
        <v>18018.720000000038</v>
      </c>
      <c r="R52" s="3">
        <f t="shared" ref="R52:R53" si="45">Q52*$R$354</f>
        <v>63256.195488212608</v>
      </c>
      <c r="S52" s="3">
        <v>17988.480000000036</v>
      </c>
      <c r="T52" s="3">
        <f t="shared" ref="T52:T53" si="46">S52*$T$354</f>
        <v>71229.305273129925</v>
      </c>
      <c r="U52" s="3">
        <v>17971.680000000037</v>
      </c>
      <c r="V52" s="3">
        <f t="shared" ref="V52:V53" si="47">U52*$V$354</f>
        <v>19581.210640782389</v>
      </c>
    </row>
    <row r="53" spans="1:22" s="3" customFormat="1" outlineLevel="1" x14ac:dyDescent="0.35">
      <c r="A53" s="9" t="s">
        <v>22</v>
      </c>
      <c r="B53" s="10"/>
      <c r="C53" s="10" t="s">
        <v>28</v>
      </c>
      <c r="D53" s="3">
        <v>2970</v>
      </c>
      <c r="E53" s="3">
        <v>2400</v>
      </c>
      <c r="F53" s="3">
        <v>22.200000000000003</v>
      </c>
      <c r="G53" s="3">
        <v>59.2</v>
      </c>
      <c r="H53" s="3">
        <f>G53*$H$354</f>
        <v>95.378404524284164</v>
      </c>
      <c r="I53" s="3">
        <v>59.2</v>
      </c>
      <c r="J53" s="3">
        <f>I53*$J$354</f>
        <v>101.54054703722005</v>
      </c>
      <c r="K53" s="3">
        <v>59.2</v>
      </c>
      <c r="L53" s="3">
        <f>K53*$L$354</f>
        <v>121.79555470419034</v>
      </c>
      <c r="M53" s="3">
        <v>59.2</v>
      </c>
      <c r="N53" s="3">
        <f>M53*$N$354</f>
        <v>151.99898779827558</v>
      </c>
      <c r="O53" s="3">
        <v>59.2</v>
      </c>
      <c r="P53" s="3">
        <f>O53*$P$354</f>
        <v>187.95207979612277</v>
      </c>
      <c r="Q53" s="3">
        <v>59.2</v>
      </c>
      <c r="R53" s="3">
        <f t="shared" si="45"/>
        <v>207.82645897722918</v>
      </c>
      <c r="S53" s="3">
        <v>59.2</v>
      </c>
      <c r="T53" s="3">
        <f t="shared" si="46"/>
        <v>234.4152964658094</v>
      </c>
      <c r="U53" s="3">
        <v>59.2</v>
      </c>
      <c r="V53" s="3">
        <f t="shared" si="47"/>
        <v>64.501909111130132</v>
      </c>
    </row>
    <row r="54" spans="1:22" s="12" customFormat="1" outlineLevel="1" x14ac:dyDescent="0.35">
      <c r="A54" s="9" t="s">
        <v>22</v>
      </c>
      <c r="B54" s="11" t="s">
        <v>57</v>
      </c>
      <c r="C54" s="11"/>
      <c r="D54" s="12">
        <f>SUM(D52:D53)</f>
        <v>780027.15</v>
      </c>
      <c r="E54" s="12">
        <f t="shared" ref="E54:V54" si="48">SUM(E52:E53)</f>
        <v>769123.54999999958</v>
      </c>
      <c r="F54" s="12">
        <f t="shared" si="48"/>
        <v>21679.979999999949</v>
      </c>
      <c r="G54" s="12">
        <f t="shared" si="48"/>
        <v>21603.679999999949</v>
      </c>
      <c r="H54" s="12">
        <f t="shared" si="48"/>
        <v>34806.157605628083</v>
      </c>
      <c r="I54" s="12">
        <f t="shared" si="48"/>
        <v>21498.979999999945</v>
      </c>
      <c r="J54" s="12">
        <f t="shared" si="48"/>
        <v>36875.307262537957</v>
      </c>
      <c r="K54" s="12">
        <f t="shared" si="48"/>
        <v>21107.829999999944</v>
      </c>
      <c r="L54" s="12">
        <f t="shared" si="48"/>
        <v>43426.349044792958</v>
      </c>
      <c r="M54" s="12">
        <f t="shared" si="48"/>
        <v>18486.100000000028</v>
      </c>
      <c r="N54" s="12">
        <f t="shared" si="48"/>
        <v>47463.994735434222</v>
      </c>
      <c r="O54" s="12">
        <f t="shared" si="48"/>
        <v>18163.920000000035</v>
      </c>
      <c r="P54" s="12">
        <f t="shared" si="48"/>
        <v>57668.015899499944</v>
      </c>
      <c r="Q54" s="12">
        <f t="shared" si="48"/>
        <v>18077.920000000038</v>
      </c>
      <c r="R54" s="12">
        <f t="shared" si="48"/>
        <v>63464.021947189838</v>
      </c>
      <c r="S54" s="12">
        <f t="shared" si="48"/>
        <v>18047.680000000037</v>
      </c>
      <c r="T54" s="12">
        <f t="shared" si="48"/>
        <v>71463.720569595738</v>
      </c>
      <c r="U54" s="12">
        <f t="shared" si="48"/>
        <v>18030.880000000037</v>
      </c>
      <c r="V54" s="12">
        <f t="shared" si="48"/>
        <v>19645.71254989352</v>
      </c>
    </row>
    <row r="55" spans="1:22" s="3" customFormat="1" outlineLevel="1" x14ac:dyDescent="0.35">
      <c r="A55" s="9" t="s">
        <v>22</v>
      </c>
      <c r="B55" s="10" t="s">
        <v>58</v>
      </c>
      <c r="C55" s="10" t="s">
        <v>24</v>
      </c>
      <c r="D55" s="3">
        <v>402487.68999999767</v>
      </c>
      <c r="E55" s="3">
        <v>392382.98999999929</v>
      </c>
      <c r="F55" s="3">
        <v>9846.6000000000113</v>
      </c>
      <c r="G55" s="3">
        <v>9846.6000000000113</v>
      </c>
      <c r="H55" s="3">
        <f>G55*$H$354</f>
        <v>15864.070911973267</v>
      </c>
      <c r="I55" s="3">
        <v>9846.6000000000113</v>
      </c>
      <c r="J55" s="3">
        <f>I55*$J$354</f>
        <v>16889.005919876552</v>
      </c>
      <c r="K55" s="3">
        <v>9846.6000000000113</v>
      </c>
      <c r="L55" s="3">
        <f>K55*$L$354</f>
        <v>20257.974813349356</v>
      </c>
      <c r="M55" s="3">
        <v>9846.6000000000113</v>
      </c>
      <c r="N55" s="3">
        <f>M55*$N$354</f>
        <v>25281.642453623346</v>
      </c>
      <c r="O55" s="3">
        <v>9846.6000000000113</v>
      </c>
      <c r="P55" s="3">
        <f>O55*$P$354</f>
        <v>31261.637650684199</v>
      </c>
      <c r="Q55" s="3">
        <v>9846.6000000000113</v>
      </c>
      <c r="R55" s="3">
        <f>Q55*$R$354</f>
        <v>34567.297482520051</v>
      </c>
      <c r="S55" s="3">
        <v>9846.6000000000113</v>
      </c>
      <c r="T55" s="3">
        <f>S55*$T$354</f>
        <v>38989.757739531102</v>
      </c>
      <c r="U55" s="3">
        <v>9846.6000000000113</v>
      </c>
      <c r="V55" s="3">
        <f>U55*$V$354</f>
        <v>10728.454362392815</v>
      </c>
    </row>
    <row r="56" spans="1:22" s="12" customFormat="1" outlineLevel="1" x14ac:dyDescent="0.35">
      <c r="A56" s="9" t="s">
        <v>22</v>
      </c>
      <c r="B56" s="11" t="s">
        <v>59</v>
      </c>
      <c r="C56" s="11"/>
      <c r="D56" s="12">
        <f>SUM(D55)</f>
        <v>402487.68999999767</v>
      </c>
      <c r="E56" s="12">
        <f t="shared" ref="E56:V56" si="49">SUM(E55)</f>
        <v>392382.98999999929</v>
      </c>
      <c r="F56" s="12">
        <f t="shared" si="49"/>
        <v>9846.6000000000113</v>
      </c>
      <c r="G56" s="12">
        <f t="shared" si="49"/>
        <v>9846.6000000000113</v>
      </c>
      <c r="H56" s="12">
        <f t="shared" si="49"/>
        <v>15864.070911973267</v>
      </c>
      <c r="I56" s="12">
        <f t="shared" si="49"/>
        <v>9846.6000000000113</v>
      </c>
      <c r="J56" s="12">
        <f t="shared" si="49"/>
        <v>16889.005919876552</v>
      </c>
      <c r="K56" s="12">
        <f t="shared" si="49"/>
        <v>9846.6000000000113</v>
      </c>
      <c r="L56" s="12">
        <f t="shared" si="49"/>
        <v>20257.974813349356</v>
      </c>
      <c r="M56" s="12">
        <f t="shared" si="49"/>
        <v>9846.6000000000113</v>
      </c>
      <c r="N56" s="12">
        <f t="shared" si="49"/>
        <v>25281.642453623346</v>
      </c>
      <c r="O56" s="12">
        <f t="shared" si="49"/>
        <v>9846.6000000000113</v>
      </c>
      <c r="P56" s="12">
        <f t="shared" si="49"/>
        <v>31261.637650684199</v>
      </c>
      <c r="Q56" s="12">
        <f t="shared" si="49"/>
        <v>9846.6000000000113</v>
      </c>
      <c r="R56" s="12">
        <f t="shared" si="49"/>
        <v>34567.297482520051</v>
      </c>
      <c r="S56" s="12">
        <f t="shared" si="49"/>
        <v>9846.6000000000113</v>
      </c>
      <c r="T56" s="12">
        <f t="shared" si="49"/>
        <v>38989.757739531102</v>
      </c>
      <c r="U56" s="12">
        <f t="shared" si="49"/>
        <v>9846.6000000000113</v>
      </c>
      <c r="V56" s="12">
        <f t="shared" si="49"/>
        <v>10728.454362392815</v>
      </c>
    </row>
    <row r="57" spans="1:22" s="3" customFormat="1" outlineLevel="1" x14ac:dyDescent="0.35">
      <c r="A57" s="9" t="s">
        <v>22</v>
      </c>
      <c r="B57" s="10" t="s">
        <v>60</v>
      </c>
      <c r="C57" s="10" t="s">
        <v>24</v>
      </c>
      <c r="D57" s="3">
        <v>2271170.35</v>
      </c>
      <c r="E57" s="3">
        <v>2261102.25</v>
      </c>
      <c r="F57" s="3">
        <v>62808.480000000134</v>
      </c>
      <c r="G57" s="3">
        <v>62808.480000000134</v>
      </c>
      <c r="H57" s="3">
        <f>G57*$H$354</f>
        <v>101192.10494924702</v>
      </c>
      <c r="I57" s="3">
        <v>62808.480000000134</v>
      </c>
      <c r="J57" s="3">
        <f>I57*$J$354</f>
        <v>107729.8550300052</v>
      </c>
      <c r="K57" s="3">
        <v>62808.480000000134</v>
      </c>
      <c r="L57" s="3">
        <f>K57*$L$354</f>
        <v>129219.48752917332</v>
      </c>
      <c r="M57" s="3">
        <v>62808.480000000134</v>
      </c>
      <c r="N57" s="3">
        <f>M57*$N$354</f>
        <v>161263.94231669352</v>
      </c>
      <c r="O57" s="3">
        <v>62808.480000000134</v>
      </c>
      <c r="P57" s="3">
        <f>O57*$P$354</f>
        <v>199408.52102758794</v>
      </c>
      <c r="Q57" s="3">
        <v>62808.480000000134</v>
      </c>
      <c r="R57" s="3">
        <f t="shared" ref="R57:R58" si="50">Q57*$R$354</f>
        <v>220494.32419159031</v>
      </c>
      <c r="S57" s="3">
        <v>62808.480000000134</v>
      </c>
      <c r="T57" s="3">
        <f t="shared" ref="T57:T58" si="51">S57*$T$354</f>
        <v>248703.85911768398</v>
      </c>
      <c r="U57" s="3">
        <v>62808.480000000134</v>
      </c>
      <c r="V57" s="3">
        <f t="shared" ref="V57:V58" si="52">U57*$V$354</f>
        <v>68433.561965679779</v>
      </c>
    </row>
    <row r="58" spans="1:22" s="3" customFormat="1" outlineLevel="1" x14ac:dyDescent="0.35">
      <c r="A58" s="9" t="s">
        <v>22</v>
      </c>
      <c r="B58" s="10"/>
      <c r="C58" s="10" t="s">
        <v>28</v>
      </c>
      <c r="D58" s="3">
        <v>13760</v>
      </c>
      <c r="E58" s="3">
        <v>12250</v>
      </c>
      <c r="F58" s="3">
        <v>304.32000000000005</v>
      </c>
      <c r="G58" s="3">
        <v>337.43000000000006</v>
      </c>
      <c r="H58" s="3">
        <f>G58*$H$354</f>
        <v>543.6407945714393</v>
      </c>
      <c r="I58" s="3">
        <v>337.43000000000006</v>
      </c>
      <c r="J58" s="3">
        <f>I58*$J$354</f>
        <v>578.76396599272232</v>
      </c>
      <c r="K58" s="3">
        <v>337.43000000000006</v>
      </c>
      <c r="L58" s="3">
        <f>K58*$L$354</f>
        <v>694.21408824045523</v>
      </c>
      <c r="M58" s="3">
        <v>337.43000000000006</v>
      </c>
      <c r="N58" s="3">
        <f>M58*$N$354</f>
        <v>866.36855494547535</v>
      </c>
      <c r="O58" s="3">
        <v>337.43000000000006</v>
      </c>
      <c r="P58" s="3">
        <f>O58*$P$354</f>
        <v>1071.2951061757722</v>
      </c>
      <c r="Q58" s="3">
        <v>337.43000000000006</v>
      </c>
      <c r="R58" s="3">
        <f t="shared" si="50"/>
        <v>1184.5757103494334</v>
      </c>
      <c r="S58" s="3">
        <v>337.43000000000006</v>
      </c>
      <c r="T58" s="3">
        <f t="shared" si="51"/>
        <v>1336.1275926766566</v>
      </c>
      <c r="U58" s="3">
        <v>337.43000000000006</v>
      </c>
      <c r="V58" s="3">
        <f t="shared" si="52"/>
        <v>367.64998634068655</v>
      </c>
    </row>
    <row r="59" spans="1:22" s="12" customFormat="1" outlineLevel="1" x14ac:dyDescent="0.35">
      <c r="A59" s="9" t="s">
        <v>22</v>
      </c>
      <c r="B59" s="11" t="s">
        <v>61</v>
      </c>
      <c r="C59" s="11"/>
      <c r="D59" s="12">
        <f>SUM(D57:D58)</f>
        <v>2284930.35</v>
      </c>
      <c r="E59" s="12">
        <f t="shared" ref="E59:V59" si="53">SUM(E57:E58)</f>
        <v>2273352.25</v>
      </c>
      <c r="F59" s="12">
        <f t="shared" si="53"/>
        <v>63112.800000000134</v>
      </c>
      <c r="G59" s="12">
        <f t="shared" si="53"/>
        <v>63145.910000000134</v>
      </c>
      <c r="H59" s="12">
        <f t="shared" si="53"/>
        <v>101735.74574381846</v>
      </c>
      <c r="I59" s="12">
        <f t="shared" si="53"/>
        <v>63145.910000000134</v>
      </c>
      <c r="J59" s="12">
        <f t="shared" si="53"/>
        <v>108308.61899599792</v>
      </c>
      <c r="K59" s="12">
        <f t="shared" si="53"/>
        <v>63145.910000000134</v>
      </c>
      <c r="L59" s="12">
        <f t="shared" si="53"/>
        <v>129913.70161741377</v>
      </c>
      <c r="M59" s="12">
        <f t="shared" si="53"/>
        <v>63145.910000000134</v>
      </c>
      <c r="N59" s="12">
        <f t="shared" si="53"/>
        <v>162130.310871639</v>
      </c>
      <c r="O59" s="12">
        <f t="shared" si="53"/>
        <v>63145.910000000134</v>
      </c>
      <c r="P59" s="12">
        <f t="shared" si="53"/>
        <v>200479.8161337637</v>
      </c>
      <c r="Q59" s="12">
        <f t="shared" si="53"/>
        <v>63145.910000000134</v>
      </c>
      <c r="R59" s="12">
        <f t="shared" si="53"/>
        <v>221678.89990193973</v>
      </c>
      <c r="S59" s="12">
        <f t="shared" si="53"/>
        <v>63145.910000000134</v>
      </c>
      <c r="T59" s="12">
        <f t="shared" si="53"/>
        <v>250039.98671036065</v>
      </c>
      <c r="U59" s="12">
        <f t="shared" si="53"/>
        <v>63145.910000000134</v>
      </c>
      <c r="V59" s="12">
        <f t="shared" si="53"/>
        <v>68801.211952020472</v>
      </c>
    </row>
    <row r="60" spans="1:22" s="3" customFormat="1" outlineLevel="1" x14ac:dyDescent="0.35">
      <c r="A60" s="9" t="s">
        <v>22</v>
      </c>
      <c r="B60" s="10" t="s">
        <v>62</v>
      </c>
      <c r="C60" s="10" t="s">
        <v>24</v>
      </c>
      <c r="D60" s="3">
        <v>3801696.3499999917</v>
      </c>
      <c r="E60" s="3">
        <v>3727729.8199999915</v>
      </c>
      <c r="F60" s="3">
        <v>105409.97000000076</v>
      </c>
      <c r="G60" s="3">
        <v>104814.52000000078</v>
      </c>
      <c r="H60" s="3">
        <f>G60*$H$354</f>
        <v>168868.94744220853</v>
      </c>
      <c r="I60" s="3">
        <v>104243.86000000077</v>
      </c>
      <c r="J60" s="3">
        <f>I60*$J$354</f>
        <v>178800.31367688274</v>
      </c>
      <c r="K60" s="3">
        <v>103920.53000000077</v>
      </c>
      <c r="L60" s="3">
        <f>K60*$L$354</f>
        <v>213801.66548147882</v>
      </c>
      <c r="M60" s="3">
        <v>103631.71000000078</v>
      </c>
      <c r="N60" s="3">
        <f>M60*$N$354</f>
        <v>266079.64567237417</v>
      </c>
      <c r="O60" s="3">
        <v>102745.99000000079</v>
      </c>
      <c r="P60" s="3">
        <f>O60*$P$354</f>
        <v>326204.77214884764</v>
      </c>
      <c r="Q60" s="3">
        <v>100911.46000000079</v>
      </c>
      <c r="R60" s="3">
        <f t="shared" ref="R60:R63" si="54">Q60*$R$354</f>
        <v>354257.96287200111</v>
      </c>
      <c r="S60" s="3">
        <v>100864.99000000079</v>
      </c>
      <c r="T60" s="3">
        <f t="shared" ref="T60:T63" si="55">S60*$T$354</f>
        <v>399396.90090998454</v>
      </c>
      <c r="U60" s="3">
        <v>100857.36000000079</v>
      </c>
      <c r="V60" s="3">
        <f t="shared" ref="V60:V63" si="56">U60*$V$354</f>
        <v>109890.07209305037</v>
      </c>
    </row>
    <row r="61" spans="1:22" s="3" customFormat="1" outlineLevel="1" x14ac:dyDescent="0.35">
      <c r="A61" s="9" t="s">
        <v>22</v>
      </c>
      <c r="B61" s="10"/>
      <c r="C61" s="10" t="s">
        <v>25</v>
      </c>
      <c r="D61" s="3">
        <v>11226.259999999997</v>
      </c>
      <c r="E61" s="3">
        <v>8400.43</v>
      </c>
      <c r="F61" s="3">
        <v>0</v>
      </c>
      <c r="G61" s="3">
        <v>0</v>
      </c>
      <c r="H61" s="3">
        <f>G61*$H$354</f>
        <v>0</v>
      </c>
      <c r="I61" s="3">
        <v>0</v>
      </c>
      <c r="J61" s="3">
        <f>I61*$J$354</f>
        <v>0</v>
      </c>
      <c r="K61" s="3">
        <v>0</v>
      </c>
      <c r="L61" s="3">
        <f>K61*$L$354</f>
        <v>0</v>
      </c>
      <c r="M61" s="3">
        <v>0</v>
      </c>
      <c r="N61" s="3">
        <f>M61*$N$354</f>
        <v>0</v>
      </c>
      <c r="O61" s="3">
        <v>0</v>
      </c>
      <c r="P61" s="3">
        <f>O61*$P$354</f>
        <v>0</v>
      </c>
      <c r="Q61" s="3">
        <v>0</v>
      </c>
      <c r="R61" s="3">
        <f t="shared" si="54"/>
        <v>0</v>
      </c>
      <c r="S61" s="3">
        <v>0</v>
      </c>
      <c r="T61" s="3">
        <f t="shared" si="55"/>
        <v>0</v>
      </c>
      <c r="U61" s="3">
        <v>0</v>
      </c>
      <c r="V61" s="3">
        <f t="shared" si="56"/>
        <v>0</v>
      </c>
    </row>
    <row r="62" spans="1:22" s="3" customFormat="1" outlineLevel="1" x14ac:dyDescent="0.35">
      <c r="A62" s="9" t="s">
        <v>22</v>
      </c>
      <c r="B62" s="10"/>
      <c r="C62" s="10" t="s">
        <v>28</v>
      </c>
      <c r="D62" s="3">
        <v>53776.41</v>
      </c>
      <c r="E62" s="3">
        <v>47940</v>
      </c>
      <c r="F62" s="3">
        <v>980.28</v>
      </c>
      <c r="G62" s="3">
        <v>1242.0300000000002</v>
      </c>
      <c r="H62" s="3">
        <f>G62*$H$354</f>
        <v>2001.0614826232545</v>
      </c>
      <c r="I62" s="3">
        <v>1242.0300000000002</v>
      </c>
      <c r="J62" s="3">
        <f>I62*$J$354</f>
        <v>2130.3446898080815</v>
      </c>
      <c r="K62" s="3">
        <v>1242.0300000000002</v>
      </c>
      <c r="L62" s="3">
        <f>K62*$L$354</f>
        <v>2555.2995406967152</v>
      </c>
      <c r="M62" s="3">
        <v>1242.0300000000002</v>
      </c>
      <c r="N62" s="3">
        <f>M62*$N$354</f>
        <v>3188.9747097143959</v>
      </c>
      <c r="O62" s="3">
        <v>1242.0300000000002</v>
      </c>
      <c r="P62" s="3">
        <f>O62*$P$354</f>
        <v>3943.2790822496349</v>
      </c>
      <c r="Q62" s="3">
        <v>1242.0300000000002</v>
      </c>
      <c r="R62" s="3">
        <f t="shared" si="54"/>
        <v>4360.2482574913511</v>
      </c>
      <c r="S62" s="3">
        <v>1242.0300000000002</v>
      </c>
      <c r="T62" s="3">
        <f t="shared" si="55"/>
        <v>4918.0883559025215</v>
      </c>
      <c r="U62" s="3">
        <v>1242.0300000000002</v>
      </c>
      <c r="V62" s="3">
        <f t="shared" si="56"/>
        <v>1353.2653069813678</v>
      </c>
    </row>
    <row r="63" spans="1:22" s="3" customFormat="1" outlineLevel="1" x14ac:dyDescent="0.35">
      <c r="A63" s="9" t="s">
        <v>22</v>
      </c>
      <c r="B63" s="10"/>
      <c r="C63" s="10" t="s">
        <v>63</v>
      </c>
      <c r="D63" s="3">
        <v>1334361.6199999999</v>
      </c>
      <c r="E63" s="3">
        <v>1334361.6199999999</v>
      </c>
      <c r="F63" s="3">
        <v>0</v>
      </c>
      <c r="G63" s="3">
        <v>33976.47</v>
      </c>
      <c r="H63" s="3">
        <f>G63*$H$354</f>
        <v>54740.22803998657</v>
      </c>
      <c r="I63" s="3">
        <v>33976.47</v>
      </c>
      <c r="J63" s="3">
        <f>I63*$J$354</f>
        <v>58276.847131650262</v>
      </c>
      <c r="K63" s="3">
        <v>33976.47</v>
      </c>
      <c r="L63" s="3">
        <f>K63*$L$354</f>
        <v>69901.740042910169</v>
      </c>
      <c r="M63" s="3">
        <v>33976.47</v>
      </c>
      <c r="N63" s="3">
        <f>M63*$N$354</f>
        <v>87236.301502676972</v>
      </c>
      <c r="O63" s="3">
        <v>33976.47</v>
      </c>
      <c r="P63" s="3">
        <f>O63*$P$354</f>
        <v>107870.74663227316</v>
      </c>
      <c r="Q63" s="3">
        <v>33976.47</v>
      </c>
      <c r="R63" s="3">
        <f t="shared" si="54"/>
        <v>119277.18663253477</v>
      </c>
      <c r="S63" s="3">
        <v>33976.47</v>
      </c>
      <c r="T63" s="3">
        <f t="shared" si="55"/>
        <v>134537.23459310268</v>
      </c>
      <c r="U63" s="3">
        <v>33976.47</v>
      </c>
      <c r="V63" s="3">
        <f t="shared" si="56"/>
        <v>37019.378038125666</v>
      </c>
    </row>
    <row r="64" spans="1:22" s="12" customFormat="1" outlineLevel="1" x14ac:dyDescent="0.35">
      <c r="A64" s="9" t="s">
        <v>22</v>
      </c>
      <c r="B64" s="11" t="s">
        <v>64</v>
      </c>
      <c r="C64" s="11"/>
      <c r="D64" s="12">
        <f>SUM(D60:D63)</f>
        <v>5201060.6399999913</v>
      </c>
      <c r="E64" s="12">
        <f t="shared" ref="E64:V64" si="57">SUM(E60:E63)</f>
        <v>5118431.8699999917</v>
      </c>
      <c r="F64" s="12">
        <f t="shared" si="57"/>
        <v>106390.25000000076</v>
      </c>
      <c r="G64" s="12">
        <f t="shared" si="57"/>
        <v>140033.02000000078</v>
      </c>
      <c r="H64" s="12">
        <f t="shared" si="57"/>
        <v>225610.23696481835</v>
      </c>
      <c r="I64" s="12">
        <f t="shared" si="57"/>
        <v>139462.36000000077</v>
      </c>
      <c r="J64" s="12">
        <f t="shared" si="57"/>
        <v>239207.50549834108</v>
      </c>
      <c r="K64" s="12">
        <f t="shared" si="57"/>
        <v>139139.03000000078</v>
      </c>
      <c r="L64" s="12">
        <f t="shared" si="57"/>
        <v>286258.70506508573</v>
      </c>
      <c r="M64" s="12">
        <f t="shared" si="57"/>
        <v>138850.21000000078</v>
      </c>
      <c r="N64" s="12">
        <f t="shared" si="57"/>
        <v>356504.92188476556</v>
      </c>
      <c r="O64" s="12">
        <f t="shared" si="57"/>
        <v>137964.49000000081</v>
      </c>
      <c r="P64" s="12">
        <f t="shared" si="57"/>
        <v>438018.79786337039</v>
      </c>
      <c r="Q64" s="12">
        <f t="shared" si="57"/>
        <v>136129.96000000078</v>
      </c>
      <c r="R64" s="12">
        <f t="shared" si="57"/>
        <v>477895.39776202722</v>
      </c>
      <c r="S64" s="12">
        <f t="shared" si="57"/>
        <v>136083.49000000081</v>
      </c>
      <c r="T64" s="12">
        <f t="shared" si="57"/>
        <v>538852.22385898978</v>
      </c>
      <c r="U64" s="12">
        <f t="shared" si="57"/>
        <v>136075.8600000008</v>
      </c>
      <c r="V64" s="12">
        <f t="shared" si="57"/>
        <v>148262.71543815741</v>
      </c>
    </row>
    <row r="65" spans="1:22" s="3" customFormat="1" outlineLevel="1" x14ac:dyDescent="0.35">
      <c r="A65" s="9" t="s">
        <v>22</v>
      </c>
      <c r="B65" s="10" t="s">
        <v>65</v>
      </c>
      <c r="C65" s="10" t="s">
        <v>24</v>
      </c>
      <c r="D65" s="3">
        <v>2412622.9599999734</v>
      </c>
      <c r="E65" s="3">
        <v>2346959.71</v>
      </c>
      <c r="F65" s="3">
        <v>53912.429999999928</v>
      </c>
      <c r="G65" s="3">
        <v>53419.819999999927</v>
      </c>
      <c r="H65" s="3">
        <f>G65*$H$354</f>
        <v>86065.83110767632</v>
      </c>
      <c r="I65" s="3">
        <v>51792.589999999946</v>
      </c>
      <c r="J65" s="3">
        <f>I65*$J$354</f>
        <v>88835.268937068351</v>
      </c>
      <c r="K65" s="3">
        <v>50667.339999999931</v>
      </c>
      <c r="L65" s="3">
        <f>K65*$L$354</f>
        <v>104240.82399807099</v>
      </c>
      <c r="M65" s="3">
        <v>50432.449999999953</v>
      </c>
      <c r="N65" s="3">
        <f>M65*$N$354</f>
        <v>129487.86067883676</v>
      </c>
      <c r="O65" s="3">
        <v>48042.190000000301</v>
      </c>
      <c r="P65" s="3">
        <f>O65*$P$354</f>
        <v>152527.52581859034</v>
      </c>
      <c r="Q65" s="3">
        <v>47672.220000000038</v>
      </c>
      <c r="R65" s="3">
        <f t="shared" ref="R65:R66" si="58">Q65*$R$354</f>
        <v>167357.24111796371</v>
      </c>
      <c r="S65" s="3">
        <v>47523.450000000033</v>
      </c>
      <c r="T65" s="3">
        <f t="shared" ref="T65:T66" si="59">S65*$T$354</f>
        <v>188179.45305452833</v>
      </c>
      <c r="U65" s="3">
        <v>47478.140000000036</v>
      </c>
      <c r="V65" s="3">
        <f t="shared" ref="V65:V66" si="60">U65*$V$354</f>
        <v>51730.247821714765</v>
      </c>
    </row>
    <row r="66" spans="1:22" s="3" customFormat="1" outlineLevel="1" x14ac:dyDescent="0.35">
      <c r="A66" s="9" t="s">
        <v>22</v>
      </c>
      <c r="B66" s="10"/>
      <c r="C66" s="10" t="s">
        <v>28</v>
      </c>
      <c r="D66" s="3">
        <v>40280</v>
      </c>
      <c r="E66" s="3">
        <v>36670</v>
      </c>
      <c r="F66" s="3">
        <v>582.12</v>
      </c>
      <c r="G66" s="3">
        <v>844.24000000000012</v>
      </c>
      <c r="H66" s="3">
        <f>G66*$H$354</f>
        <v>1360.1733823577983</v>
      </c>
      <c r="I66" s="3">
        <v>844.24000000000012</v>
      </c>
      <c r="J66" s="3">
        <f>I66*$J$354</f>
        <v>1448.0505309240314</v>
      </c>
      <c r="K66" s="3">
        <v>844.24000000000012</v>
      </c>
      <c r="L66" s="3">
        <f>K66*$L$354</f>
        <v>1736.9033632342173</v>
      </c>
      <c r="M66" s="3">
        <v>844.24000000000012</v>
      </c>
      <c r="N66" s="3">
        <f>M66*$N$354</f>
        <v>2167.628808425949</v>
      </c>
      <c r="O66" s="3">
        <v>844.24000000000012</v>
      </c>
      <c r="P66" s="3">
        <f>O66*$P$354</f>
        <v>2680.3490514709242</v>
      </c>
      <c r="Q66" s="3">
        <v>844.24000000000012</v>
      </c>
      <c r="R66" s="3">
        <f t="shared" si="58"/>
        <v>2963.7738129549998</v>
      </c>
      <c r="S66" s="3">
        <v>844.24000000000012</v>
      </c>
      <c r="T66" s="3">
        <f t="shared" si="59"/>
        <v>3342.9521940590362</v>
      </c>
      <c r="U66" s="3">
        <v>844.24000000000012</v>
      </c>
      <c r="V66" s="3">
        <f t="shared" si="60"/>
        <v>919.84952276994102</v>
      </c>
    </row>
    <row r="67" spans="1:22" s="12" customFormat="1" outlineLevel="1" x14ac:dyDescent="0.35">
      <c r="A67" s="9" t="s">
        <v>22</v>
      </c>
      <c r="B67" s="11" t="s">
        <v>66</v>
      </c>
      <c r="C67" s="11"/>
      <c r="D67" s="12">
        <f>SUM(D65:D66)</f>
        <v>2452902.9599999734</v>
      </c>
      <c r="E67" s="12">
        <f t="shared" ref="E67:V67" si="61">SUM(E65:E66)</f>
        <v>2383629.71</v>
      </c>
      <c r="F67" s="12">
        <f t="shared" si="61"/>
        <v>54494.54999999993</v>
      </c>
      <c r="G67" s="12">
        <f t="shared" si="61"/>
        <v>54264.059999999925</v>
      </c>
      <c r="H67" s="12">
        <f t="shared" si="61"/>
        <v>87426.004490034116</v>
      </c>
      <c r="I67" s="12">
        <f t="shared" si="61"/>
        <v>52636.829999999944</v>
      </c>
      <c r="J67" s="12">
        <f t="shared" si="61"/>
        <v>90283.319467992376</v>
      </c>
      <c r="K67" s="12">
        <f t="shared" si="61"/>
        <v>51511.579999999929</v>
      </c>
      <c r="L67" s="12">
        <f t="shared" si="61"/>
        <v>105977.72736130521</v>
      </c>
      <c r="M67" s="12">
        <f t="shared" si="61"/>
        <v>51276.689999999951</v>
      </c>
      <c r="N67" s="12">
        <f t="shared" si="61"/>
        <v>131655.4894872627</v>
      </c>
      <c r="O67" s="12">
        <f t="shared" si="61"/>
        <v>48886.430000000299</v>
      </c>
      <c r="P67" s="12">
        <f t="shared" si="61"/>
        <v>155207.87487006126</v>
      </c>
      <c r="Q67" s="12">
        <f t="shared" si="61"/>
        <v>48516.460000000036</v>
      </c>
      <c r="R67" s="12">
        <f t="shared" si="61"/>
        <v>170321.01493091873</v>
      </c>
      <c r="S67" s="12">
        <f t="shared" si="61"/>
        <v>48367.690000000031</v>
      </c>
      <c r="T67" s="12">
        <f t="shared" si="61"/>
        <v>191522.40524858737</v>
      </c>
      <c r="U67" s="12">
        <f t="shared" si="61"/>
        <v>48322.380000000034</v>
      </c>
      <c r="V67" s="12">
        <f t="shared" si="61"/>
        <v>52650.097344484704</v>
      </c>
    </row>
    <row r="68" spans="1:22" s="3" customFormat="1" outlineLevel="1" x14ac:dyDescent="0.35">
      <c r="A68" s="9" t="s">
        <v>22</v>
      </c>
      <c r="B68" s="10" t="s">
        <v>67</v>
      </c>
      <c r="C68" s="10" t="s">
        <v>24</v>
      </c>
      <c r="D68" s="3">
        <v>4834368.9100000048</v>
      </c>
      <c r="E68" s="3">
        <v>4793262.3500000071</v>
      </c>
      <c r="F68" s="3">
        <v>126113.59000000004</v>
      </c>
      <c r="G68" s="3">
        <v>125721.35999999994</v>
      </c>
      <c r="H68" s="3">
        <f>G68*$H$354</f>
        <v>202552.41100376946</v>
      </c>
      <c r="I68" s="3">
        <v>125721.35999999994</v>
      </c>
      <c r="J68" s="3">
        <f>I68*$J$354</f>
        <v>215638.77818687953</v>
      </c>
      <c r="K68" s="3">
        <v>125721.35999999994</v>
      </c>
      <c r="L68" s="3">
        <f>K68*$L$354</f>
        <v>258653.76316495269</v>
      </c>
      <c r="M68" s="3">
        <v>125721.35999999994</v>
      </c>
      <c r="N68" s="3">
        <f>M68*$N$354</f>
        <v>322795.93690240884</v>
      </c>
      <c r="O68" s="3">
        <v>125575.41</v>
      </c>
      <c r="P68" s="3">
        <f>O68*$P$354</f>
        <v>398685.12636403431</v>
      </c>
      <c r="Q68" s="3">
        <v>124781.51000000018</v>
      </c>
      <c r="R68" s="3">
        <f t="shared" ref="R68:R69" si="62">Q68*$R$354</f>
        <v>438055.73258668493</v>
      </c>
      <c r="S68" s="3">
        <v>121004.34999999989</v>
      </c>
      <c r="T68" s="3">
        <f t="shared" ref="T68:T69" si="63">S68*$T$354</f>
        <v>479143.08410308335</v>
      </c>
      <c r="U68" s="3">
        <v>119422.55000000038</v>
      </c>
      <c r="V68" s="3">
        <f t="shared" ref="V68:V69" si="64">U68*$V$354</f>
        <v>130117.94705944962</v>
      </c>
    </row>
    <row r="69" spans="1:22" s="3" customFormat="1" outlineLevel="1" x14ac:dyDescent="0.35">
      <c r="A69" s="9" t="s">
        <v>22</v>
      </c>
      <c r="B69" s="10"/>
      <c r="C69" s="10" t="s">
        <v>28</v>
      </c>
      <c r="D69" s="3">
        <v>74472</v>
      </c>
      <c r="E69" s="3">
        <v>68662</v>
      </c>
      <c r="F69" s="3">
        <v>1422.6</v>
      </c>
      <c r="G69" s="3">
        <v>2194.0699999999997</v>
      </c>
      <c r="H69" s="3">
        <f>G69*$H$354</f>
        <v>3534.9137840303397</v>
      </c>
      <c r="I69" s="3">
        <v>2194.0699999999997</v>
      </c>
      <c r="J69" s="3">
        <f>I69*$J$354</f>
        <v>3763.2950682086712</v>
      </c>
      <c r="K69" s="3">
        <v>2194.0699999999997</v>
      </c>
      <c r="L69" s="3">
        <f>K69*$L$354</f>
        <v>4513.9860255037638</v>
      </c>
      <c r="M69" s="3">
        <v>2194.0699999999997</v>
      </c>
      <c r="N69" s="3">
        <f>M69*$N$354</f>
        <v>5633.3854587595006</v>
      </c>
      <c r="O69" s="3">
        <v>2194.0699999999997</v>
      </c>
      <c r="P69" s="3">
        <f>O69*$P$354</f>
        <v>6965.8787114574161</v>
      </c>
      <c r="Q69" s="3">
        <v>2194.0699999999997</v>
      </c>
      <c r="R69" s="3">
        <f t="shared" si="62"/>
        <v>7702.4628183812356</v>
      </c>
      <c r="S69" s="3">
        <v>2194.0699999999997</v>
      </c>
      <c r="T69" s="3">
        <f t="shared" si="63"/>
        <v>8687.8981337286878</v>
      </c>
      <c r="U69" s="3">
        <v>1965.99</v>
      </c>
      <c r="V69" s="3">
        <f t="shared" si="64"/>
        <v>2142.0626400910596</v>
      </c>
    </row>
    <row r="70" spans="1:22" s="12" customFormat="1" outlineLevel="1" x14ac:dyDescent="0.35">
      <c r="A70" s="9" t="s">
        <v>22</v>
      </c>
      <c r="B70" s="11" t="s">
        <v>68</v>
      </c>
      <c r="C70" s="11"/>
      <c r="D70" s="12">
        <f>SUM(D68:D69)</f>
        <v>4908840.9100000048</v>
      </c>
      <c r="E70" s="12">
        <f t="shared" ref="E70:V70" si="65">SUM(E68:E69)</f>
        <v>4861924.3500000071</v>
      </c>
      <c r="F70" s="12">
        <f t="shared" si="65"/>
        <v>127536.19000000005</v>
      </c>
      <c r="G70" s="12">
        <f t="shared" si="65"/>
        <v>127915.42999999993</v>
      </c>
      <c r="H70" s="12">
        <f t="shared" si="65"/>
        <v>206087.32478779979</v>
      </c>
      <c r="I70" s="12">
        <f t="shared" si="65"/>
        <v>127915.42999999993</v>
      </c>
      <c r="J70" s="12">
        <f t="shared" si="65"/>
        <v>219402.07325508821</v>
      </c>
      <c r="K70" s="12">
        <f t="shared" si="65"/>
        <v>127915.42999999993</v>
      </c>
      <c r="L70" s="12">
        <f t="shared" si="65"/>
        <v>263167.74919045647</v>
      </c>
      <c r="M70" s="12">
        <f t="shared" si="65"/>
        <v>127915.42999999993</v>
      </c>
      <c r="N70" s="12">
        <f t="shared" si="65"/>
        <v>328429.32236116834</v>
      </c>
      <c r="O70" s="12">
        <f t="shared" si="65"/>
        <v>127769.48000000001</v>
      </c>
      <c r="P70" s="12">
        <f t="shared" si="65"/>
        <v>405651.00507549173</v>
      </c>
      <c r="Q70" s="12">
        <f t="shared" si="65"/>
        <v>126975.58000000019</v>
      </c>
      <c r="R70" s="12">
        <f t="shared" si="65"/>
        <v>445758.19540506619</v>
      </c>
      <c r="S70" s="12">
        <f t="shared" si="65"/>
        <v>123198.4199999999</v>
      </c>
      <c r="T70" s="12">
        <f t="shared" si="65"/>
        <v>487830.98223681207</v>
      </c>
      <c r="U70" s="12">
        <f t="shared" si="65"/>
        <v>121388.54000000039</v>
      </c>
      <c r="V70" s="12">
        <f t="shared" si="65"/>
        <v>132260.00969954068</v>
      </c>
    </row>
    <row r="71" spans="1:22" s="3" customFormat="1" outlineLevel="1" x14ac:dyDescent="0.35">
      <c r="A71" s="9" t="s">
        <v>22</v>
      </c>
      <c r="B71" s="10" t="s">
        <v>69</v>
      </c>
      <c r="C71" s="10" t="s">
        <v>24</v>
      </c>
      <c r="D71" s="3">
        <v>5225580.5799999526</v>
      </c>
      <c r="E71" s="3">
        <v>5137856.7599999933</v>
      </c>
      <c r="F71" s="3">
        <v>130675.75000000012</v>
      </c>
      <c r="G71" s="3">
        <v>130086.6400000001</v>
      </c>
      <c r="H71" s="3">
        <f>G71*$H$354</f>
        <v>209585.40832981307</v>
      </c>
      <c r="I71" s="3">
        <v>129503.02000000009</v>
      </c>
      <c r="J71" s="3">
        <f>I71*$J$354</f>
        <v>222125.12658398744</v>
      </c>
      <c r="K71" s="3">
        <v>129139.41000000003</v>
      </c>
      <c r="L71" s="3">
        <f>K71*$L$354</f>
        <v>265685.91343111265</v>
      </c>
      <c r="M71" s="3">
        <v>128867.97000000004</v>
      </c>
      <c r="N71" s="3">
        <f>M71*$N$354</f>
        <v>330875.01688544848</v>
      </c>
      <c r="O71" s="3">
        <v>128630.39000000006</v>
      </c>
      <c r="P71" s="3">
        <f>O71*$P$354</f>
        <v>408384.27914672974</v>
      </c>
      <c r="Q71" s="3">
        <v>128386.24000000003</v>
      </c>
      <c r="R71" s="3">
        <f t="shared" ref="R71:R75" si="66">Q71*$R$354</f>
        <v>450710.43311825517</v>
      </c>
      <c r="S71" s="3">
        <v>128186.51000000001</v>
      </c>
      <c r="T71" s="3">
        <f t="shared" ref="T71:T75" si="67">S71*$T$354</f>
        <v>507582.41122580139</v>
      </c>
      <c r="U71" s="3">
        <v>127959.93000000001</v>
      </c>
      <c r="V71" s="3">
        <f t="shared" ref="V71:V75" si="68">U71*$V$354</f>
        <v>139419.92862713808</v>
      </c>
    </row>
    <row r="72" spans="1:22" s="3" customFormat="1" outlineLevel="1" x14ac:dyDescent="0.35">
      <c r="A72" s="9" t="s">
        <v>22</v>
      </c>
      <c r="B72" s="10"/>
      <c r="C72" s="10" t="s">
        <v>25</v>
      </c>
      <c r="D72" s="3">
        <v>2579891.7899999982</v>
      </c>
      <c r="E72" s="3">
        <v>3365242.4799999991</v>
      </c>
      <c r="F72" s="3">
        <v>13162.44</v>
      </c>
      <c r="G72" s="3">
        <v>12610.790000000003</v>
      </c>
      <c r="H72" s="3">
        <f>G72*$H$354</f>
        <v>20317.517398493204</v>
      </c>
      <c r="I72" s="3">
        <v>12426.960000000001</v>
      </c>
      <c r="J72" s="3">
        <f>I72*$J$354</f>
        <v>21314.870209622502</v>
      </c>
      <c r="K72" s="3">
        <v>12426.960000000001</v>
      </c>
      <c r="L72" s="3">
        <f>K72*$L$354</f>
        <v>25566.697406871372</v>
      </c>
      <c r="M72" s="3">
        <v>12426.960000000001</v>
      </c>
      <c r="N72" s="3">
        <f>M72*$N$354</f>
        <v>31906.846983271265</v>
      </c>
      <c r="O72" s="3">
        <v>12426.960000000001</v>
      </c>
      <c r="P72" s="3">
        <f>O72*$P$354</f>
        <v>39453.935431473408</v>
      </c>
      <c r="Q72" s="3">
        <v>12424.51</v>
      </c>
      <c r="R72" s="3">
        <f t="shared" si="66"/>
        <v>43617.262125459012</v>
      </c>
      <c r="S72" s="3">
        <v>12383.28</v>
      </c>
      <c r="T72" s="3">
        <f t="shared" si="67"/>
        <v>49034.294804377168</v>
      </c>
      <c r="U72" s="3">
        <v>12383.28</v>
      </c>
      <c r="V72" s="3">
        <f t="shared" si="68"/>
        <v>13492.317585433708</v>
      </c>
    </row>
    <row r="73" spans="1:22" s="3" customFormat="1" outlineLevel="1" x14ac:dyDescent="0.35">
      <c r="A73" s="9" t="s">
        <v>22</v>
      </c>
      <c r="B73" s="10"/>
      <c r="C73" s="16" t="s">
        <v>53</v>
      </c>
      <c r="D73" s="17">
        <v>5750131.7199999997</v>
      </c>
      <c r="E73" s="17">
        <v>5750131.7199999997</v>
      </c>
      <c r="F73" s="17">
        <v>157416.78</v>
      </c>
      <c r="G73" s="17">
        <v>157416.78</v>
      </c>
      <c r="H73" s="3">
        <f>G73*$H$354</f>
        <v>253617.58989442978</v>
      </c>
      <c r="I73" s="17">
        <v>157416.78</v>
      </c>
      <c r="J73" s="3">
        <f>I73*$J$354</f>
        <v>270003.14111550199</v>
      </c>
      <c r="K73" s="17">
        <v>157416.78</v>
      </c>
      <c r="L73" s="3">
        <f>K73*$L$354</f>
        <v>323862.56824066711</v>
      </c>
      <c r="M73" s="17">
        <v>157416.78</v>
      </c>
      <c r="N73" s="3">
        <f>M73*$N$354</f>
        <v>404175.52740648366</v>
      </c>
      <c r="O73" s="17">
        <v>157416.78</v>
      </c>
      <c r="P73" s="3">
        <f>O73*$P$354</f>
        <v>499777.21614541725</v>
      </c>
      <c r="Q73" s="17">
        <v>157416.78</v>
      </c>
      <c r="R73" s="3">
        <f t="shared" si="66"/>
        <v>552624.52653712011</v>
      </c>
      <c r="S73" s="17">
        <v>157416.78</v>
      </c>
      <c r="T73" s="3">
        <f t="shared" si="67"/>
        <v>623326.03297961305</v>
      </c>
      <c r="U73" s="17">
        <v>157416.78</v>
      </c>
      <c r="V73" s="3">
        <f t="shared" si="68"/>
        <v>171514.9127724116</v>
      </c>
    </row>
    <row r="74" spans="1:22" s="3" customFormat="1" outlineLevel="1" x14ac:dyDescent="0.35">
      <c r="A74" s="9" t="s">
        <v>22</v>
      </c>
      <c r="B74" s="10"/>
      <c r="C74" s="10" t="s">
        <v>28</v>
      </c>
      <c r="D74" s="3">
        <v>81048</v>
      </c>
      <c r="E74" s="3">
        <v>76258</v>
      </c>
      <c r="F74" s="3">
        <v>1261.7999999999997</v>
      </c>
      <c r="G74" s="3">
        <v>1949.4799999999996</v>
      </c>
      <c r="H74" s="3">
        <f>G74*$H$354</f>
        <v>3140.8495279054296</v>
      </c>
      <c r="I74" s="3">
        <v>1949.4799999999996</v>
      </c>
      <c r="J74" s="3">
        <f>I74*$J$354</f>
        <v>3343.771379022292</v>
      </c>
      <c r="K74" s="3">
        <v>1949.4799999999996</v>
      </c>
      <c r="L74" s="3">
        <f>K74*$L$354</f>
        <v>4010.7769929852179</v>
      </c>
      <c r="M74" s="3">
        <v>1949.4799999999996</v>
      </c>
      <c r="N74" s="3">
        <f>M74*$N$354</f>
        <v>5005.3882894084836</v>
      </c>
      <c r="O74" s="3">
        <v>1949.4799999999996</v>
      </c>
      <c r="P74" s="3">
        <f>O74*$P$354</f>
        <v>6189.3381844754276</v>
      </c>
      <c r="Q74" s="3">
        <v>1949.4799999999996</v>
      </c>
      <c r="R74" s="3">
        <f t="shared" si="66"/>
        <v>6843.809548090011</v>
      </c>
      <c r="S74" s="3">
        <v>1949.4799999999996</v>
      </c>
      <c r="T74" s="3">
        <f t="shared" si="67"/>
        <v>7719.3907458473986</v>
      </c>
      <c r="U74" s="3">
        <v>1949.4799999999996</v>
      </c>
      <c r="V74" s="3">
        <f t="shared" si="68"/>
        <v>2124.0740164521271</v>
      </c>
    </row>
    <row r="75" spans="1:22" s="3" customFormat="1" outlineLevel="1" x14ac:dyDescent="0.35">
      <c r="A75" s="9" t="s">
        <v>22</v>
      </c>
      <c r="B75" s="10"/>
      <c r="C75" s="10" t="s">
        <v>63</v>
      </c>
      <c r="D75" s="3">
        <v>5750.21</v>
      </c>
      <c r="E75" s="3">
        <v>5750.21</v>
      </c>
      <c r="F75" s="3">
        <v>191.64000000000001</v>
      </c>
      <c r="G75" s="3">
        <v>191.64000000000001</v>
      </c>
      <c r="H75" s="3">
        <f>G75*$H$354</f>
        <v>308.75536221340906</v>
      </c>
      <c r="I75" s="3">
        <v>191.64000000000001</v>
      </c>
      <c r="J75" s="3">
        <f>I75*$J$354</f>
        <v>328.70321679413598</v>
      </c>
      <c r="K75" s="3">
        <v>191.64000000000001</v>
      </c>
      <c r="L75" s="3">
        <f>K75*$L$354</f>
        <v>394.27196120795668</v>
      </c>
      <c r="M75" s="3">
        <v>191.64000000000001</v>
      </c>
      <c r="N75" s="3">
        <f>M75*$N$354</f>
        <v>492.04537198752593</v>
      </c>
      <c r="O75" s="3">
        <v>191.64000000000001</v>
      </c>
      <c r="P75" s="3">
        <f>O75*$P$354</f>
        <v>608.431361015692</v>
      </c>
      <c r="Q75" s="3">
        <v>191.64000000000001</v>
      </c>
      <c r="R75" s="3">
        <f t="shared" si="66"/>
        <v>672.76794929723314</v>
      </c>
      <c r="S75" s="3">
        <v>191.64000000000001</v>
      </c>
      <c r="T75" s="3">
        <f t="shared" si="67"/>
        <v>758.84032795114388</v>
      </c>
      <c r="U75" s="3">
        <v>191.64000000000001</v>
      </c>
      <c r="V75" s="3">
        <f t="shared" si="68"/>
        <v>208.80313956177329</v>
      </c>
    </row>
    <row r="76" spans="1:22" s="12" customFormat="1" outlineLevel="1" x14ac:dyDescent="0.35">
      <c r="A76" s="9" t="s">
        <v>22</v>
      </c>
      <c r="B76" s="11" t="s">
        <v>70</v>
      </c>
      <c r="C76" s="11"/>
      <c r="D76" s="12">
        <f>SUM(D71:D75)</f>
        <v>13642402.299999952</v>
      </c>
      <c r="E76" s="12">
        <f t="shared" ref="E76:V76" si="69">SUM(E71:E75)</f>
        <v>14335239.169999994</v>
      </c>
      <c r="F76" s="12">
        <f t="shared" si="69"/>
        <v>302708.41000000009</v>
      </c>
      <c r="G76" s="12">
        <f t="shared" si="69"/>
        <v>302255.33000000007</v>
      </c>
      <c r="H76" s="12">
        <f t="shared" si="69"/>
        <v>486970.12051285489</v>
      </c>
      <c r="I76" s="12">
        <f t="shared" si="69"/>
        <v>301487.88000000012</v>
      </c>
      <c r="J76" s="12">
        <f t="shared" si="69"/>
        <v>517115.61250492831</v>
      </c>
      <c r="K76" s="12">
        <f t="shared" si="69"/>
        <v>301124.27</v>
      </c>
      <c r="L76" s="12">
        <f t="shared" si="69"/>
        <v>619520.22803284426</v>
      </c>
      <c r="M76" s="12">
        <f t="shared" si="69"/>
        <v>300852.83000000007</v>
      </c>
      <c r="N76" s="12">
        <f t="shared" si="69"/>
        <v>772454.82493659935</v>
      </c>
      <c r="O76" s="12">
        <f t="shared" si="69"/>
        <v>300615.25000000006</v>
      </c>
      <c r="P76" s="12">
        <f t="shared" si="69"/>
        <v>954413.20026911143</v>
      </c>
      <c r="Q76" s="12">
        <f t="shared" si="69"/>
        <v>300368.65000000002</v>
      </c>
      <c r="R76" s="12">
        <f t="shared" si="69"/>
        <v>1054468.7992782216</v>
      </c>
      <c r="S76" s="12">
        <f t="shared" si="69"/>
        <v>300127.69</v>
      </c>
      <c r="T76" s="12">
        <f t="shared" si="69"/>
        <v>1188420.9700835901</v>
      </c>
      <c r="U76" s="12">
        <f t="shared" si="69"/>
        <v>299901.11</v>
      </c>
      <c r="V76" s="12">
        <f t="shared" si="69"/>
        <v>326760.03614099731</v>
      </c>
    </row>
    <row r="77" spans="1:22" s="3" customFormat="1" outlineLevel="1" x14ac:dyDescent="0.35">
      <c r="A77" s="9" t="s">
        <v>22</v>
      </c>
      <c r="B77" s="10" t="s">
        <v>71</v>
      </c>
      <c r="C77" s="10" t="s">
        <v>24</v>
      </c>
      <c r="D77" s="3">
        <v>5040249.8</v>
      </c>
      <c r="E77" s="3">
        <v>4946739.8</v>
      </c>
      <c r="F77" s="3">
        <v>130894.07999999961</v>
      </c>
      <c r="G77" s="3">
        <v>130894.07999999961</v>
      </c>
      <c r="H77" s="3">
        <f>G77*$H$354</f>
        <v>210886.29243368201</v>
      </c>
      <c r="I77" s="3">
        <v>130894.07999999961</v>
      </c>
      <c r="J77" s="3">
        <f>I77*$J$354</f>
        <v>224511.08930968924</v>
      </c>
      <c r="K77" s="3">
        <v>130894.07999999961</v>
      </c>
      <c r="L77" s="3">
        <f>K77*$L$354</f>
        <v>269295.89664011181</v>
      </c>
      <c r="M77" s="3">
        <v>130894.07999999961</v>
      </c>
      <c r="N77" s="3">
        <f>M77*$N$354</f>
        <v>336077.15656733862</v>
      </c>
      <c r="O77" s="3">
        <v>130466.61999999962</v>
      </c>
      <c r="P77" s="3">
        <f>O77*$P$354</f>
        <v>414214.06373260735</v>
      </c>
      <c r="Q77" s="3">
        <v>125782.79999999964</v>
      </c>
      <c r="R77" s="3">
        <f t="shared" ref="R77:R78" si="70">Q77*$R$354</f>
        <v>441570.84331488085</v>
      </c>
      <c r="S77" s="3">
        <v>125782.79999999964</v>
      </c>
      <c r="T77" s="3">
        <f t="shared" ref="T77:T78" si="71">S77*$T$354</f>
        <v>498064.39784289739</v>
      </c>
      <c r="U77" s="3">
        <v>125745.09999999963</v>
      </c>
      <c r="V77" s="3">
        <f t="shared" ref="V77:V78" si="72">U77*$V$354</f>
        <v>137006.74005692475</v>
      </c>
    </row>
    <row r="78" spans="1:22" s="3" customFormat="1" outlineLevel="1" x14ac:dyDescent="0.35">
      <c r="A78" s="9" t="s">
        <v>22</v>
      </c>
      <c r="B78" s="10"/>
      <c r="C78" s="10" t="s">
        <v>28</v>
      </c>
      <c r="D78" s="3">
        <v>10700</v>
      </c>
      <c r="E78" s="3">
        <v>9815</v>
      </c>
      <c r="F78" s="3">
        <v>201.48000000000002</v>
      </c>
      <c r="G78" s="3">
        <v>272.52</v>
      </c>
      <c r="H78" s="3">
        <f>G78*$H$354</f>
        <v>439.06288515131615</v>
      </c>
      <c r="I78" s="3">
        <v>272.52</v>
      </c>
      <c r="J78" s="3">
        <f>I78*$J$354</f>
        <v>467.42955875985143</v>
      </c>
      <c r="K78" s="3">
        <v>272.52</v>
      </c>
      <c r="L78" s="3">
        <f>K78*$L$354</f>
        <v>560.67102310787072</v>
      </c>
      <c r="M78" s="3">
        <v>272.52</v>
      </c>
      <c r="N78" s="3">
        <f>M78*$N$354</f>
        <v>699.70885396598067</v>
      </c>
      <c r="O78" s="3">
        <v>272.52</v>
      </c>
      <c r="P78" s="3">
        <f>O78*$P$354</f>
        <v>865.21454030471909</v>
      </c>
      <c r="Q78" s="3">
        <v>272.52</v>
      </c>
      <c r="R78" s="3">
        <f t="shared" si="70"/>
        <v>956.70382771071775</v>
      </c>
      <c r="S78" s="3">
        <v>272.52</v>
      </c>
      <c r="T78" s="3">
        <f t="shared" si="71"/>
        <v>1079.1023073118643</v>
      </c>
      <c r="U78" s="3">
        <v>272.52</v>
      </c>
      <c r="V78" s="3">
        <f t="shared" si="72"/>
        <v>296.92669376630374</v>
      </c>
    </row>
    <row r="79" spans="1:22" s="12" customFormat="1" outlineLevel="1" x14ac:dyDescent="0.35">
      <c r="A79" s="9" t="s">
        <v>22</v>
      </c>
      <c r="B79" s="11" t="s">
        <v>72</v>
      </c>
      <c r="C79" s="11"/>
      <c r="D79" s="12">
        <f>SUM(D77:D78)</f>
        <v>5050949.8</v>
      </c>
      <c r="E79" s="12">
        <f t="shared" ref="E79:V79" si="73">SUM(E77:E78)</f>
        <v>4956554.8</v>
      </c>
      <c r="F79" s="12">
        <f t="shared" si="73"/>
        <v>131095.55999999962</v>
      </c>
      <c r="G79" s="12">
        <f t="shared" si="73"/>
        <v>131166.5999999996</v>
      </c>
      <c r="H79" s="12">
        <f t="shared" si="73"/>
        <v>211325.35531883332</v>
      </c>
      <c r="I79" s="12">
        <f t="shared" si="73"/>
        <v>131166.5999999996</v>
      </c>
      <c r="J79" s="12">
        <f t="shared" si="73"/>
        <v>224978.51886844909</v>
      </c>
      <c r="K79" s="12">
        <f t="shared" si="73"/>
        <v>131166.5999999996</v>
      </c>
      <c r="L79" s="12">
        <f t="shared" si="73"/>
        <v>269856.5676632197</v>
      </c>
      <c r="M79" s="12">
        <f t="shared" si="73"/>
        <v>131166.5999999996</v>
      </c>
      <c r="N79" s="12">
        <f t="shared" si="73"/>
        <v>336776.8654213046</v>
      </c>
      <c r="O79" s="12">
        <f t="shared" si="73"/>
        <v>130739.13999999962</v>
      </c>
      <c r="P79" s="12">
        <f t="shared" si="73"/>
        <v>415079.27827291208</v>
      </c>
      <c r="Q79" s="12">
        <f t="shared" si="73"/>
        <v>126055.31999999964</v>
      </c>
      <c r="R79" s="12">
        <f t="shared" si="73"/>
        <v>442527.54714259156</v>
      </c>
      <c r="S79" s="12">
        <f t="shared" si="73"/>
        <v>126055.31999999964</v>
      </c>
      <c r="T79" s="12">
        <f t="shared" si="73"/>
        <v>499143.50015020923</v>
      </c>
      <c r="U79" s="12">
        <f t="shared" si="73"/>
        <v>126017.61999999963</v>
      </c>
      <c r="V79" s="12">
        <f t="shared" si="73"/>
        <v>137303.66675069105</v>
      </c>
    </row>
    <row r="80" spans="1:22" s="3" customFormat="1" outlineLevel="1" x14ac:dyDescent="0.35">
      <c r="A80" s="9" t="s">
        <v>22</v>
      </c>
      <c r="B80" s="10" t="s">
        <v>73</v>
      </c>
      <c r="C80" s="10" t="s">
        <v>24</v>
      </c>
      <c r="D80" s="3">
        <v>1049974.4200000141</v>
      </c>
      <c r="E80" s="3">
        <v>1018945.3800000141</v>
      </c>
      <c r="F80" s="3">
        <v>20253.460000000025</v>
      </c>
      <c r="G80" s="3">
        <v>19780.27</v>
      </c>
      <c r="H80" s="3">
        <f>G80*$H$354</f>
        <v>31868.422190195306</v>
      </c>
      <c r="I80" s="3">
        <v>19150.269999999997</v>
      </c>
      <c r="J80" s="3">
        <f>I80*$J$354</f>
        <v>32846.771819433503</v>
      </c>
      <c r="K80" s="3">
        <v>18050.719999999976</v>
      </c>
      <c r="L80" s="3">
        <f>K80*$L$354</f>
        <v>37136.781338007087</v>
      </c>
      <c r="M80" s="3">
        <v>17547.069999999989</v>
      </c>
      <c r="N80" s="3">
        <f>M80*$N$354</f>
        <v>45052.987817998073</v>
      </c>
      <c r="O80" s="3">
        <v>16986.549999999977</v>
      </c>
      <c r="P80" s="3">
        <f>O80*$P$354</f>
        <v>53930.023666567984</v>
      </c>
      <c r="Q80" s="3">
        <v>16321.119999999984</v>
      </c>
      <c r="R80" s="3">
        <f t="shared" ref="R80:R82" si="74">Q80*$R$354</f>
        <v>57296.631353757286</v>
      </c>
      <c r="S80" s="3">
        <v>16227.689999999984</v>
      </c>
      <c r="T80" s="3">
        <f t="shared" ref="T80:T82" si="75">S80*$T$354</f>
        <v>64257.073687588629</v>
      </c>
      <c r="U80" s="3">
        <v>16195.679999999982</v>
      </c>
      <c r="V80" s="3">
        <f t="shared" ref="V80:V82" si="76">U80*$V$354</f>
        <v>17646.153367448427</v>
      </c>
    </row>
    <row r="81" spans="1:22" s="3" customFormat="1" outlineLevel="1" x14ac:dyDescent="0.35">
      <c r="A81" s="9" t="s">
        <v>22</v>
      </c>
      <c r="B81" s="10"/>
      <c r="C81" s="10" t="s">
        <v>25</v>
      </c>
      <c r="D81" s="3">
        <v>1495519.590000001</v>
      </c>
      <c r="E81" s="3">
        <v>1345640.170000002</v>
      </c>
      <c r="F81" s="3">
        <v>34650.839999999997</v>
      </c>
      <c r="G81" s="3">
        <v>30049.080000000064</v>
      </c>
      <c r="H81" s="3">
        <f>G81*$H$354</f>
        <v>48412.724794300382</v>
      </c>
      <c r="I81" s="3">
        <v>29538.359999999993</v>
      </c>
      <c r="J81" s="3">
        <f>I81*$J$354</f>
        <v>50664.547854431388</v>
      </c>
      <c r="K81" s="3">
        <v>29415.76999999999</v>
      </c>
      <c r="L81" s="3">
        <f>K81*$L$354</f>
        <v>60518.750408798638</v>
      </c>
      <c r="M81" s="3">
        <v>28867.829999999994</v>
      </c>
      <c r="N81" s="3">
        <f>M81*$N$354</f>
        <v>74119.610471836029</v>
      </c>
      <c r="O81" s="3">
        <v>28819.989999999976</v>
      </c>
      <c r="P81" s="3">
        <f>O81*$P$354</f>
        <v>91499.612503436743</v>
      </c>
      <c r="Q81" s="3">
        <v>25544.500000000004</v>
      </c>
      <c r="R81" s="3">
        <f t="shared" si="74"/>
        <v>89676.063874051208</v>
      </c>
      <c r="S81" s="3">
        <v>25053.959999999995</v>
      </c>
      <c r="T81" s="3">
        <f t="shared" si="75"/>
        <v>99206.61251761028</v>
      </c>
      <c r="U81" s="3">
        <v>25053.959999999995</v>
      </c>
      <c r="V81" s="3">
        <f t="shared" si="76"/>
        <v>27297.774506653539</v>
      </c>
    </row>
    <row r="82" spans="1:22" s="3" customFormat="1" outlineLevel="1" x14ac:dyDescent="0.35">
      <c r="A82" s="9" t="s">
        <v>22</v>
      </c>
      <c r="B82" s="10"/>
      <c r="C82" s="10" t="s">
        <v>28</v>
      </c>
      <c r="D82" s="3">
        <v>49990</v>
      </c>
      <c r="E82" s="3">
        <v>40000</v>
      </c>
      <c r="F82" s="3">
        <v>1110.0000000000009</v>
      </c>
      <c r="G82" s="3">
        <v>1110.0000000000009</v>
      </c>
      <c r="H82" s="3">
        <f>G82*$H$354</f>
        <v>1788.3450848303294</v>
      </c>
      <c r="I82" s="3">
        <v>1110.0000000000009</v>
      </c>
      <c r="J82" s="3">
        <f>I82*$J$354</f>
        <v>1903.8852569478772</v>
      </c>
      <c r="K82" s="3">
        <v>1110.0000000000009</v>
      </c>
      <c r="L82" s="3">
        <f>K82*$L$354</f>
        <v>2283.6666507035707</v>
      </c>
      <c r="M82" s="3">
        <v>1110.0000000000009</v>
      </c>
      <c r="N82" s="3">
        <f>M82*$N$354</f>
        <v>2849.9810212176694</v>
      </c>
      <c r="O82" s="3">
        <v>1110.0000000000009</v>
      </c>
      <c r="P82" s="3">
        <f>O82*$P$354</f>
        <v>3524.1014961773049</v>
      </c>
      <c r="Q82" s="3">
        <v>1110.0000000000009</v>
      </c>
      <c r="R82" s="3">
        <f t="shared" si="74"/>
        <v>3896.7461058230501</v>
      </c>
      <c r="S82" s="3">
        <v>1110.0000000000009</v>
      </c>
      <c r="T82" s="3">
        <f t="shared" si="75"/>
        <v>4395.2868087339293</v>
      </c>
      <c r="U82" s="3">
        <v>1110.0000000000009</v>
      </c>
      <c r="V82" s="3">
        <f t="shared" si="76"/>
        <v>1209.4107958336908</v>
      </c>
    </row>
    <row r="83" spans="1:22" s="12" customFormat="1" outlineLevel="1" x14ac:dyDescent="0.35">
      <c r="A83" s="9" t="s">
        <v>22</v>
      </c>
      <c r="B83" s="11" t="s">
        <v>74</v>
      </c>
      <c r="C83" s="11"/>
      <c r="D83" s="12">
        <f>SUM(D80:D82)</f>
        <v>2595484.0100000151</v>
      </c>
      <c r="E83" s="12">
        <f t="shared" ref="E83:V83" si="77">SUM(E80:E82)</f>
        <v>2404585.5500000161</v>
      </c>
      <c r="F83" s="12">
        <f t="shared" si="77"/>
        <v>56014.300000000017</v>
      </c>
      <c r="G83" s="12">
        <f t="shared" si="77"/>
        <v>50939.350000000064</v>
      </c>
      <c r="H83" s="12">
        <f t="shared" si="77"/>
        <v>82069.492069326021</v>
      </c>
      <c r="I83" s="12">
        <f t="shared" si="77"/>
        <v>49798.62999999999</v>
      </c>
      <c r="J83" s="12">
        <f t="shared" si="77"/>
        <v>85415.204930812775</v>
      </c>
      <c r="K83" s="12">
        <f t="shared" si="77"/>
        <v>48576.489999999962</v>
      </c>
      <c r="L83" s="12">
        <f t="shared" si="77"/>
        <v>99939.198397509303</v>
      </c>
      <c r="M83" s="12">
        <f t="shared" si="77"/>
        <v>47524.89999999998</v>
      </c>
      <c r="N83" s="12">
        <f t="shared" si="77"/>
        <v>122022.57931105177</v>
      </c>
      <c r="O83" s="12">
        <f t="shared" si="77"/>
        <v>46916.53999999995</v>
      </c>
      <c r="P83" s="12">
        <f t="shared" si="77"/>
        <v>148953.73766618205</v>
      </c>
      <c r="Q83" s="12">
        <f t="shared" si="77"/>
        <v>42975.619999999988</v>
      </c>
      <c r="R83" s="12">
        <f t="shared" si="77"/>
        <v>150869.44133363155</v>
      </c>
      <c r="S83" s="12">
        <f t="shared" si="77"/>
        <v>42391.64999999998</v>
      </c>
      <c r="T83" s="12">
        <f t="shared" si="77"/>
        <v>167858.97301393282</v>
      </c>
      <c r="U83" s="12">
        <f t="shared" si="77"/>
        <v>42359.639999999978</v>
      </c>
      <c r="V83" s="12">
        <f t="shared" si="77"/>
        <v>46153.338669935656</v>
      </c>
    </row>
    <row r="84" spans="1:22" s="3" customFormat="1" outlineLevel="1" x14ac:dyDescent="0.35">
      <c r="A84" s="9" t="s">
        <v>22</v>
      </c>
      <c r="B84" s="10" t="s">
        <v>75</v>
      </c>
      <c r="C84" s="10" t="s">
        <v>24</v>
      </c>
      <c r="D84" s="3">
        <v>47256.079999999871</v>
      </c>
      <c r="E84" s="3">
        <v>41118.09999999986</v>
      </c>
      <c r="F84" s="3">
        <v>955.80000000000052</v>
      </c>
      <c r="G84" s="3">
        <v>953.39000000000055</v>
      </c>
      <c r="H84" s="3">
        <f>G84*$H$354</f>
        <v>1536.0273156994481</v>
      </c>
      <c r="I84" s="3">
        <v>947.04000000000053</v>
      </c>
      <c r="J84" s="3">
        <f>I84*$J$354</f>
        <v>1624.3743186846102</v>
      </c>
      <c r="K84" s="3">
        <v>934.96000000000038</v>
      </c>
      <c r="L84" s="3">
        <f>K84*$L$354</f>
        <v>1923.5468213890174</v>
      </c>
      <c r="M84" s="3">
        <v>925.68000000000052</v>
      </c>
      <c r="N84" s="3">
        <f>M84*$N$354</f>
        <v>2376.7301186673617</v>
      </c>
      <c r="O84" s="3">
        <v>893.18000000000075</v>
      </c>
      <c r="P84" s="3">
        <f>O84*$P$354</f>
        <v>2835.7270039240047</v>
      </c>
      <c r="Q84" s="3">
        <v>858.8400000000006</v>
      </c>
      <c r="R84" s="3">
        <f t="shared" ref="R84:R86" si="78">Q84*$R$354</f>
        <v>3015.0283112838451</v>
      </c>
      <c r="S84" s="3">
        <v>858.8400000000006</v>
      </c>
      <c r="T84" s="3">
        <f t="shared" ref="T84:T86" si="79">S84*$T$354</f>
        <v>3400.7640746063494</v>
      </c>
      <c r="U84" s="3">
        <v>858.8400000000006</v>
      </c>
      <c r="V84" s="3">
        <f t="shared" ref="V84:V86" si="80">U84*$V$354</f>
        <v>935.75708819261888</v>
      </c>
    </row>
    <row r="85" spans="1:22" s="3" customFormat="1" outlineLevel="1" x14ac:dyDescent="0.35">
      <c r="A85" s="9" t="s">
        <v>22</v>
      </c>
      <c r="B85" s="10"/>
      <c r="C85" s="10" t="s">
        <v>25</v>
      </c>
      <c r="D85" s="3">
        <v>889053.38</v>
      </c>
      <c r="E85" s="3">
        <v>125893.84999999999</v>
      </c>
      <c r="F85" s="3">
        <v>1971.7199999999998</v>
      </c>
      <c r="G85" s="3">
        <v>1971.7199999999998</v>
      </c>
      <c r="H85" s="3">
        <f>G85*$H$354</f>
        <v>3176.6808744699583</v>
      </c>
      <c r="I85" s="3">
        <v>1971.5000000000014</v>
      </c>
      <c r="J85" s="3">
        <f>I85*$J$354</f>
        <v>3381.5403460114771</v>
      </c>
      <c r="K85" s="3">
        <v>734.76</v>
      </c>
      <c r="L85" s="3">
        <f>K85*$L$354</f>
        <v>1511.6638813251839</v>
      </c>
      <c r="M85" s="3">
        <v>734.76</v>
      </c>
      <c r="N85" s="3">
        <f>M85*$N$354</f>
        <v>1886.5333830179216</v>
      </c>
      <c r="O85" s="3">
        <v>734.76</v>
      </c>
      <c r="P85" s="3">
        <f>O85*$P$354</f>
        <v>2332.7646984966073</v>
      </c>
      <c r="Q85" s="3">
        <v>402.39999999999117</v>
      </c>
      <c r="R85" s="3">
        <f t="shared" si="78"/>
        <v>1412.6582279127565</v>
      </c>
      <c r="S85" s="3">
        <v>401.64000000000004</v>
      </c>
      <c r="T85" s="3">
        <f t="shared" si="79"/>
        <v>1590.3810755494542</v>
      </c>
      <c r="U85" s="3">
        <v>401.64000000000004</v>
      </c>
      <c r="V85" s="3">
        <f t="shared" si="80"/>
        <v>437.61058742220115</v>
      </c>
    </row>
    <row r="86" spans="1:22" s="3" customFormat="1" outlineLevel="1" x14ac:dyDescent="0.35">
      <c r="A86" s="9" t="s">
        <v>22</v>
      </c>
      <c r="B86" s="10"/>
      <c r="C86" s="10" t="s">
        <v>28</v>
      </c>
      <c r="D86" s="3">
        <v>1980</v>
      </c>
      <c r="E86" s="3">
        <v>1600</v>
      </c>
      <c r="F86" s="3">
        <v>0</v>
      </c>
      <c r="G86" s="3">
        <v>37</v>
      </c>
      <c r="H86" s="3">
        <f>G86*$H$354</f>
        <v>59.611502827677597</v>
      </c>
      <c r="I86" s="3">
        <v>37</v>
      </c>
      <c r="J86" s="3">
        <f>I86*$J$354</f>
        <v>63.462841898262525</v>
      </c>
      <c r="K86" s="3">
        <v>37</v>
      </c>
      <c r="L86" s="3">
        <f>K86*$L$354</f>
        <v>76.122221690118963</v>
      </c>
      <c r="M86" s="3">
        <v>37</v>
      </c>
      <c r="N86" s="3">
        <f>M86*$N$354</f>
        <v>94.99936737392224</v>
      </c>
      <c r="O86" s="3">
        <v>37</v>
      </c>
      <c r="P86" s="3">
        <f>O86*$P$354</f>
        <v>117.47004987257672</v>
      </c>
      <c r="Q86" s="3">
        <v>37</v>
      </c>
      <c r="R86" s="3">
        <f t="shared" si="78"/>
        <v>129.89153686076824</v>
      </c>
      <c r="S86" s="3">
        <v>37</v>
      </c>
      <c r="T86" s="3">
        <f t="shared" si="79"/>
        <v>146.50956029113087</v>
      </c>
      <c r="U86" s="3">
        <v>37</v>
      </c>
      <c r="V86" s="3">
        <f t="shared" si="80"/>
        <v>40.313693194456327</v>
      </c>
    </row>
    <row r="87" spans="1:22" s="12" customFormat="1" outlineLevel="1" x14ac:dyDescent="0.35">
      <c r="A87" s="9" t="s">
        <v>22</v>
      </c>
      <c r="B87" s="11" t="s">
        <v>76</v>
      </c>
      <c r="C87" s="11"/>
      <c r="D87" s="12">
        <f>SUM(D84:D86)</f>
        <v>938289.45999999985</v>
      </c>
      <c r="E87" s="12">
        <f t="shared" ref="E87:V87" si="81">SUM(E84:E86)</f>
        <v>168611.94999999984</v>
      </c>
      <c r="F87" s="12">
        <f t="shared" si="81"/>
        <v>2927.5200000000004</v>
      </c>
      <c r="G87" s="12">
        <f t="shared" si="81"/>
        <v>2962.1100000000006</v>
      </c>
      <c r="H87" s="12">
        <f t="shared" si="81"/>
        <v>4772.3196929970836</v>
      </c>
      <c r="I87" s="12">
        <f t="shared" si="81"/>
        <v>2955.5400000000018</v>
      </c>
      <c r="J87" s="12">
        <f t="shared" si="81"/>
        <v>5069.3775065943501</v>
      </c>
      <c r="K87" s="12">
        <f t="shared" si="81"/>
        <v>1706.7200000000003</v>
      </c>
      <c r="L87" s="12">
        <f t="shared" si="81"/>
        <v>3511.3329244043198</v>
      </c>
      <c r="M87" s="12">
        <f t="shared" si="81"/>
        <v>1697.4400000000005</v>
      </c>
      <c r="N87" s="12">
        <f t="shared" si="81"/>
        <v>4358.2628690592055</v>
      </c>
      <c r="O87" s="12">
        <f t="shared" si="81"/>
        <v>1664.9400000000007</v>
      </c>
      <c r="P87" s="12">
        <f t="shared" si="81"/>
        <v>5285.9617522931885</v>
      </c>
      <c r="Q87" s="12">
        <f t="shared" si="81"/>
        <v>1298.2399999999918</v>
      </c>
      <c r="R87" s="12">
        <f t="shared" si="81"/>
        <v>4557.5780760573707</v>
      </c>
      <c r="S87" s="12">
        <f t="shared" si="81"/>
        <v>1297.4800000000007</v>
      </c>
      <c r="T87" s="12">
        <f t="shared" si="81"/>
        <v>5137.6547104469346</v>
      </c>
      <c r="U87" s="12">
        <f t="shared" si="81"/>
        <v>1297.4800000000007</v>
      </c>
      <c r="V87" s="12">
        <f t="shared" si="81"/>
        <v>1413.6813688092764</v>
      </c>
    </row>
    <row r="88" spans="1:22" s="3" customFormat="1" outlineLevel="1" x14ac:dyDescent="0.35">
      <c r="A88" s="9" t="s">
        <v>22</v>
      </c>
      <c r="B88" s="10" t="s">
        <v>77</v>
      </c>
      <c r="C88" s="10" t="s">
        <v>24</v>
      </c>
      <c r="D88" s="3">
        <v>452619.6199999997</v>
      </c>
      <c r="E88" s="3">
        <v>445300.40000000008</v>
      </c>
      <c r="F88" s="3">
        <v>10033.160000000033</v>
      </c>
      <c r="G88" s="3">
        <v>9874.8700000000354</v>
      </c>
      <c r="H88" s="3">
        <f>G88*$H$354</f>
        <v>15909.617322377047</v>
      </c>
      <c r="I88" s="3">
        <v>9776.8700000000335</v>
      </c>
      <c r="J88" s="3">
        <f>I88*$J$354</f>
        <v>16769.404191077516</v>
      </c>
      <c r="K88" s="3">
        <v>9590.3400000000311</v>
      </c>
      <c r="L88" s="3">
        <f>K88*$L$354</f>
        <v>19730.756420638318</v>
      </c>
      <c r="M88" s="3">
        <v>9490.2700000000277</v>
      </c>
      <c r="N88" s="3">
        <f>M88*$N$354</f>
        <v>24366.747194803123</v>
      </c>
      <c r="O88" s="3">
        <v>9440.610000000026</v>
      </c>
      <c r="P88" s="3">
        <f>O88*$P$354</f>
        <v>29972.673716960802</v>
      </c>
      <c r="Q88" s="3">
        <v>9306.360000000026</v>
      </c>
      <c r="R88" s="3">
        <f t="shared" ref="R88:R90" si="82">Q88*$R$354</f>
        <v>32670.740621069795</v>
      </c>
      <c r="S88" s="3">
        <v>9298.4900000000271</v>
      </c>
      <c r="T88" s="3">
        <f t="shared" ref="T88:T90" si="83">S88*$T$354</f>
        <v>36819.396791121122</v>
      </c>
      <c r="U88" s="3">
        <v>9291.1200000000263</v>
      </c>
      <c r="V88" s="3">
        <f t="shared" ref="V88:V90" si="84">U88*$V$354</f>
        <v>10123.225976023734</v>
      </c>
    </row>
    <row r="89" spans="1:22" s="3" customFormat="1" outlineLevel="1" x14ac:dyDescent="0.35">
      <c r="A89" s="9" t="s">
        <v>22</v>
      </c>
      <c r="B89" s="10"/>
      <c r="C89" s="10" t="s">
        <v>25</v>
      </c>
      <c r="D89" s="3">
        <v>68688.78</v>
      </c>
      <c r="E89" s="3">
        <v>63251.859999999993</v>
      </c>
      <c r="F89" s="3">
        <v>1566.48</v>
      </c>
      <c r="G89" s="3">
        <v>1566.48</v>
      </c>
      <c r="H89" s="3">
        <f>G89*$H$354</f>
        <v>2523.7899175540651</v>
      </c>
      <c r="I89" s="3">
        <v>909.97000000001367</v>
      </c>
      <c r="J89" s="3">
        <f>I89*$J$354</f>
        <v>1560.7914119503464</v>
      </c>
      <c r="K89" s="3">
        <v>778.68000000000006</v>
      </c>
      <c r="L89" s="3">
        <f>K89*$L$354</f>
        <v>1602.0230158286981</v>
      </c>
      <c r="M89" s="3">
        <v>778.68000000000006</v>
      </c>
      <c r="N89" s="3">
        <f>M89*$N$354</f>
        <v>1999.3001996412372</v>
      </c>
      <c r="O89" s="3">
        <v>778.68000000000006</v>
      </c>
      <c r="P89" s="3">
        <f>O89*$P$354</f>
        <v>2472.204822561569</v>
      </c>
      <c r="Q89" s="3">
        <v>778.68000000000006</v>
      </c>
      <c r="R89" s="3">
        <f t="shared" si="82"/>
        <v>2733.6200519660274</v>
      </c>
      <c r="S89" s="3">
        <v>778.68000000000006</v>
      </c>
      <c r="T89" s="3">
        <f t="shared" si="83"/>
        <v>3083.353092094535</v>
      </c>
      <c r="U89" s="3">
        <v>778.68000000000006</v>
      </c>
      <c r="V89" s="3">
        <f t="shared" si="84"/>
        <v>848.41801666646643</v>
      </c>
    </row>
    <row r="90" spans="1:22" s="3" customFormat="1" outlineLevel="1" x14ac:dyDescent="0.35">
      <c r="A90" s="9" t="s">
        <v>22</v>
      </c>
      <c r="B90" s="10"/>
      <c r="C90" s="10" t="s">
        <v>28</v>
      </c>
      <c r="D90" s="3">
        <v>1779</v>
      </c>
      <c r="E90" s="3">
        <v>1600</v>
      </c>
      <c r="F90" s="3">
        <v>44.400000000000006</v>
      </c>
      <c r="G90" s="3">
        <v>44.400000000000006</v>
      </c>
      <c r="H90" s="3">
        <f>G90*$H$354</f>
        <v>71.53380339321312</v>
      </c>
      <c r="I90" s="3">
        <v>44.400000000000006</v>
      </c>
      <c r="J90" s="3">
        <f>I90*$J$354</f>
        <v>76.155410277915038</v>
      </c>
      <c r="K90" s="3">
        <v>44.400000000000006</v>
      </c>
      <c r="L90" s="3">
        <f>K90*$L$354</f>
        <v>91.346666028142764</v>
      </c>
      <c r="M90" s="3">
        <v>44.400000000000006</v>
      </c>
      <c r="N90" s="3">
        <f>M90*$N$354</f>
        <v>113.99924084870669</v>
      </c>
      <c r="O90" s="3">
        <v>44.400000000000006</v>
      </c>
      <c r="P90" s="3">
        <f>O90*$P$354</f>
        <v>140.9640598470921</v>
      </c>
      <c r="Q90" s="3">
        <v>44.400000000000006</v>
      </c>
      <c r="R90" s="3">
        <f t="shared" si="82"/>
        <v>155.86984423292191</v>
      </c>
      <c r="S90" s="3">
        <v>44.400000000000006</v>
      </c>
      <c r="T90" s="3">
        <f t="shared" si="83"/>
        <v>175.81147234935708</v>
      </c>
      <c r="U90" s="3">
        <v>44.400000000000006</v>
      </c>
      <c r="V90" s="3">
        <f t="shared" si="84"/>
        <v>48.376431833347603</v>
      </c>
    </row>
    <row r="91" spans="1:22" s="12" customFormat="1" outlineLevel="1" x14ac:dyDescent="0.35">
      <c r="A91" s="9" t="s">
        <v>22</v>
      </c>
      <c r="B91" s="11" t="s">
        <v>78</v>
      </c>
      <c r="C91" s="11"/>
      <c r="D91" s="12">
        <f>SUM(D88:D90)</f>
        <v>523087.39999999967</v>
      </c>
      <c r="E91" s="12">
        <f t="shared" ref="E91:V91" si="85">SUM(E88:E90)</f>
        <v>510152.26000000007</v>
      </c>
      <c r="F91" s="12">
        <f t="shared" si="85"/>
        <v>11644.040000000032</v>
      </c>
      <c r="G91" s="12">
        <f t="shared" si="85"/>
        <v>11485.750000000035</v>
      </c>
      <c r="H91" s="12">
        <f t="shared" si="85"/>
        <v>18504.941043324325</v>
      </c>
      <c r="I91" s="12">
        <f t="shared" si="85"/>
        <v>10731.240000000047</v>
      </c>
      <c r="J91" s="12">
        <f t="shared" si="85"/>
        <v>18406.351013305779</v>
      </c>
      <c r="K91" s="12">
        <f t="shared" si="85"/>
        <v>10413.420000000031</v>
      </c>
      <c r="L91" s="12">
        <f t="shared" si="85"/>
        <v>21424.126102495156</v>
      </c>
      <c r="M91" s="12">
        <f t="shared" si="85"/>
        <v>10313.350000000028</v>
      </c>
      <c r="N91" s="12">
        <f t="shared" si="85"/>
        <v>26480.046635293067</v>
      </c>
      <c r="O91" s="12">
        <f t="shared" si="85"/>
        <v>10263.690000000026</v>
      </c>
      <c r="P91" s="12">
        <f t="shared" si="85"/>
        <v>32585.842599369462</v>
      </c>
      <c r="Q91" s="12">
        <f t="shared" si="85"/>
        <v>10129.440000000026</v>
      </c>
      <c r="R91" s="12">
        <f t="shared" si="85"/>
        <v>35560.230517268741</v>
      </c>
      <c r="S91" s="12">
        <f t="shared" si="85"/>
        <v>10121.570000000027</v>
      </c>
      <c r="T91" s="12">
        <f t="shared" si="85"/>
        <v>40078.561355565012</v>
      </c>
      <c r="U91" s="12">
        <f t="shared" si="85"/>
        <v>10114.200000000026</v>
      </c>
      <c r="V91" s="12">
        <f t="shared" si="85"/>
        <v>11020.020424523547</v>
      </c>
    </row>
    <row r="92" spans="1:22" s="3" customFormat="1" outlineLevel="1" x14ac:dyDescent="0.35">
      <c r="A92" s="9" t="s">
        <v>22</v>
      </c>
      <c r="B92" s="10" t="s">
        <v>79</v>
      </c>
      <c r="C92" s="10" t="s">
        <v>28</v>
      </c>
      <c r="D92" s="3">
        <v>68024</v>
      </c>
      <c r="E92" s="3">
        <v>60057</v>
      </c>
      <c r="F92" s="3">
        <v>1552.6299999999997</v>
      </c>
      <c r="G92" s="3">
        <v>1656.6899999999998</v>
      </c>
      <c r="H92" s="3">
        <f>G92*$H$354</f>
        <v>2669.1292059347347</v>
      </c>
      <c r="I92" s="3">
        <v>1656.6899999999998</v>
      </c>
      <c r="J92" s="3">
        <f>I92*$J$354</f>
        <v>2841.5744741738522</v>
      </c>
      <c r="K92" s="3">
        <v>1656.6899999999998</v>
      </c>
      <c r="L92" s="3">
        <f>K92*$L$354</f>
        <v>3408.4033365352207</v>
      </c>
      <c r="M92" s="3">
        <v>1656.6899999999998</v>
      </c>
      <c r="N92" s="3">
        <f>M92*$N$354</f>
        <v>4253.635187424411</v>
      </c>
      <c r="O92" s="3">
        <v>1656.6899999999998</v>
      </c>
      <c r="P92" s="3">
        <f>O92*$P$354</f>
        <v>5259.7691060378138</v>
      </c>
      <c r="Q92" s="3">
        <v>1656.6899999999998</v>
      </c>
      <c r="R92" s="3">
        <f>Q92*$R$354</f>
        <v>5815.9462216720567</v>
      </c>
      <c r="S92" s="3">
        <v>1656.6899999999998</v>
      </c>
      <c r="T92" s="3">
        <f>S92*$T$354</f>
        <v>6560.0249578030698</v>
      </c>
      <c r="U92" s="3">
        <v>1656.6899999999998</v>
      </c>
      <c r="V92" s="3">
        <f>U92*$V$354</f>
        <v>1805.0619561709148</v>
      </c>
    </row>
    <row r="93" spans="1:22" s="12" customFormat="1" outlineLevel="1" x14ac:dyDescent="0.35">
      <c r="A93" s="9" t="s">
        <v>22</v>
      </c>
      <c r="B93" s="11" t="s">
        <v>80</v>
      </c>
      <c r="C93" s="11"/>
      <c r="D93" s="12">
        <f>SUM(D92)</f>
        <v>68024</v>
      </c>
      <c r="E93" s="12">
        <f t="shared" ref="E93:V93" si="86">SUM(E92)</f>
        <v>60057</v>
      </c>
      <c r="F93" s="12">
        <f t="shared" si="86"/>
        <v>1552.6299999999997</v>
      </c>
      <c r="G93" s="12">
        <f t="shared" si="86"/>
        <v>1656.6899999999998</v>
      </c>
      <c r="H93" s="12">
        <f t="shared" si="86"/>
        <v>2669.1292059347347</v>
      </c>
      <c r="I93" s="12">
        <f t="shared" si="86"/>
        <v>1656.6899999999998</v>
      </c>
      <c r="J93" s="12">
        <f t="shared" si="86"/>
        <v>2841.5744741738522</v>
      </c>
      <c r="K93" s="12">
        <f t="shared" si="86"/>
        <v>1656.6899999999998</v>
      </c>
      <c r="L93" s="12">
        <f t="shared" si="86"/>
        <v>3408.4033365352207</v>
      </c>
      <c r="M93" s="12">
        <f t="shared" si="86"/>
        <v>1656.6899999999998</v>
      </c>
      <c r="N93" s="12">
        <f t="shared" si="86"/>
        <v>4253.635187424411</v>
      </c>
      <c r="O93" s="12">
        <f t="shared" si="86"/>
        <v>1656.6899999999998</v>
      </c>
      <c r="P93" s="12">
        <f t="shared" si="86"/>
        <v>5259.7691060378138</v>
      </c>
      <c r="Q93" s="12">
        <f t="shared" si="86"/>
        <v>1656.6899999999998</v>
      </c>
      <c r="R93" s="12">
        <f t="shared" si="86"/>
        <v>5815.9462216720567</v>
      </c>
      <c r="S93" s="12">
        <f t="shared" si="86"/>
        <v>1656.6899999999998</v>
      </c>
      <c r="T93" s="12">
        <f t="shared" si="86"/>
        <v>6560.0249578030698</v>
      </c>
      <c r="U93" s="12">
        <f t="shared" si="86"/>
        <v>1656.6899999999998</v>
      </c>
      <c r="V93" s="12">
        <f t="shared" si="86"/>
        <v>1805.0619561709148</v>
      </c>
    </row>
    <row r="94" spans="1:22" s="3" customFormat="1" outlineLevel="1" x14ac:dyDescent="0.35">
      <c r="A94" s="9" t="s">
        <v>22</v>
      </c>
      <c r="B94" s="10" t="s">
        <v>81</v>
      </c>
      <c r="C94" s="10" t="s">
        <v>24</v>
      </c>
      <c r="D94" s="3">
        <v>1922803.6700000037</v>
      </c>
      <c r="E94" s="3">
        <v>1818741.5900000024</v>
      </c>
      <c r="F94" s="3">
        <v>36597.83999999996</v>
      </c>
      <c r="G94" s="3">
        <v>35665.25999999998</v>
      </c>
      <c r="H94" s="3">
        <f>G94*$H$354</f>
        <v>57461.074252428523</v>
      </c>
      <c r="I94" s="3">
        <v>35412.389999999978</v>
      </c>
      <c r="J94" s="3">
        <f>I94*$J$354</f>
        <v>60739.754265124633</v>
      </c>
      <c r="K94" s="3">
        <v>35170.519999999968</v>
      </c>
      <c r="L94" s="3">
        <f>K94*$L$354</f>
        <v>72358.327578290817</v>
      </c>
      <c r="M94" s="3">
        <v>34795.70999999997</v>
      </c>
      <c r="N94" s="3">
        <f>M94*$N$354</f>
        <v>89339.741549363695</v>
      </c>
      <c r="O94" s="3">
        <v>33757.279999999992</v>
      </c>
      <c r="P94" s="3">
        <f>O94*$P$354</f>
        <v>107174.84770709557</v>
      </c>
      <c r="Q94" s="3">
        <v>24693.06999999996</v>
      </c>
      <c r="R94" s="3">
        <f t="shared" ref="R94:R96" si="87">Q94*$R$354</f>
        <v>86687.048975960133</v>
      </c>
      <c r="S94" s="3">
        <v>21964.400000000041</v>
      </c>
      <c r="T94" s="3">
        <f t="shared" ref="T94:T96" si="88">S94*$T$354</f>
        <v>86972.826650230301</v>
      </c>
      <c r="U94" s="3">
        <v>20952.770000000051</v>
      </c>
      <c r="V94" s="3">
        <f t="shared" ref="V94:V96" si="89">U94*$V$354</f>
        <v>22829.284901459752</v>
      </c>
    </row>
    <row r="95" spans="1:22" s="3" customFormat="1" outlineLevel="1" x14ac:dyDescent="0.35">
      <c r="A95" s="9" t="s">
        <v>22</v>
      </c>
      <c r="B95" s="10"/>
      <c r="C95" s="10" t="s">
        <v>28</v>
      </c>
      <c r="D95" s="3">
        <v>80404.640000000014</v>
      </c>
      <c r="E95" s="3">
        <v>73624.640000000014</v>
      </c>
      <c r="F95" s="3">
        <v>1725.7200000000005</v>
      </c>
      <c r="G95" s="3">
        <v>1957.5800000000004</v>
      </c>
      <c r="H95" s="3">
        <f>G95*$H$354</f>
        <v>3153.8996136595983</v>
      </c>
      <c r="I95" s="3">
        <v>1957.5800000000004</v>
      </c>
      <c r="J95" s="3">
        <f>I95*$J$354</f>
        <v>3357.6645957621831</v>
      </c>
      <c r="K95" s="3">
        <v>1957.5800000000004</v>
      </c>
      <c r="L95" s="3">
        <f>K95*$L$354</f>
        <v>4027.4415874633269</v>
      </c>
      <c r="M95" s="3">
        <v>1957.5800000000004</v>
      </c>
      <c r="N95" s="3">
        <f>M95*$N$354</f>
        <v>5026.1854482119652</v>
      </c>
      <c r="O95" s="3">
        <v>1957.5800000000004</v>
      </c>
      <c r="P95" s="3">
        <f>O95*$P$354</f>
        <v>6215.054600798886</v>
      </c>
      <c r="Q95" s="3">
        <v>1957.5800000000004</v>
      </c>
      <c r="R95" s="3">
        <f t="shared" si="87"/>
        <v>6872.2452629162899</v>
      </c>
      <c r="S95" s="3">
        <v>1957.5800000000004</v>
      </c>
      <c r="T95" s="3">
        <f t="shared" si="88"/>
        <v>7751.4644603976221</v>
      </c>
      <c r="U95" s="3">
        <v>1957.5800000000004</v>
      </c>
      <c r="V95" s="3">
        <f t="shared" si="89"/>
        <v>2132.8994465838873</v>
      </c>
    </row>
    <row r="96" spans="1:22" s="3" customFormat="1" outlineLevel="1" x14ac:dyDescent="0.35">
      <c r="A96" s="9" t="s">
        <v>22</v>
      </c>
      <c r="B96" s="10"/>
      <c r="C96" s="10" t="s">
        <v>63</v>
      </c>
      <c r="D96" s="3">
        <v>16001781.109999875</v>
      </c>
      <c r="E96" s="3">
        <v>15871659.320000082</v>
      </c>
      <c r="F96" s="3">
        <v>652911.0800000038</v>
      </c>
      <c r="G96" s="3">
        <v>645312.06000000355</v>
      </c>
      <c r="H96" s="3">
        <f>G96*$H$354</f>
        <v>1039676.2618763424</v>
      </c>
      <c r="I96" s="3">
        <v>645310.12000000349</v>
      </c>
      <c r="J96" s="3">
        <f>I96*$J$354</f>
        <v>1106843.6248894334</v>
      </c>
      <c r="K96" s="3">
        <v>641535.72000000335</v>
      </c>
      <c r="L96" s="3">
        <f>K96*$L$354</f>
        <v>1319868.2243235225</v>
      </c>
      <c r="M96" s="3">
        <v>624647.92000000225</v>
      </c>
      <c r="N96" s="3">
        <f>M96*$N$354</f>
        <v>1603815.0603090974</v>
      </c>
      <c r="O96" s="3">
        <v>614371.80000000226</v>
      </c>
      <c r="P96" s="3">
        <f>O96*$P$354</f>
        <v>1950548.269900135</v>
      </c>
      <c r="Q96" s="3">
        <v>614359.81000000227</v>
      </c>
      <c r="R96" s="3">
        <f t="shared" si="87"/>
        <v>2156760.5380105367</v>
      </c>
      <c r="S96" s="3">
        <v>373384.96999999922</v>
      </c>
      <c r="T96" s="3">
        <f t="shared" si="88"/>
        <v>1478499.1290274858</v>
      </c>
      <c r="U96" s="3">
        <v>373372.79999999923</v>
      </c>
      <c r="V96" s="3">
        <f t="shared" si="89"/>
        <v>406811.79746905604</v>
      </c>
    </row>
    <row r="97" spans="1:22" s="12" customFormat="1" outlineLevel="1" x14ac:dyDescent="0.35">
      <c r="A97" s="9" t="s">
        <v>22</v>
      </c>
      <c r="B97" s="11" t="s">
        <v>82</v>
      </c>
      <c r="C97" s="11"/>
      <c r="D97" s="12">
        <f>SUM(D94:D96)</f>
        <v>18004989.419999879</v>
      </c>
      <c r="E97" s="12">
        <f t="shared" ref="E97:V97" si="90">SUM(E94:E96)</f>
        <v>17764025.550000086</v>
      </c>
      <c r="F97" s="12">
        <f t="shared" si="90"/>
        <v>691234.64000000374</v>
      </c>
      <c r="G97" s="12">
        <f t="shared" si="90"/>
        <v>682934.90000000352</v>
      </c>
      <c r="H97" s="12">
        <f t="shared" si="90"/>
        <v>1100291.2357424304</v>
      </c>
      <c r="I97" s="12">
        <f t="shared" si="90"/>
        <v>682680.09000000346</v>
      </c>
      <c r="J97" s="12">
        <f t="shared" si="90"/>
        <v>1170941.0437503201</v>
      </c>
      <c r="K97" s="12">
        <f t="shared" si="90"/>
        <v>678663.82000000332</v>
      </c>
      <c r="L97" s="12">
        <f t="shared" si="90"/>
        <v>1396253.9934892766</v>
      </c>
      <c r="M97" s="12">
        <f t="shared" si="90"/>
        <v>661401.21000000217</v>
      </c>
      <c r="N97" s="12">
        <f t="shared" si="90"/>
        <v>1698180.9873066731</v>
      </c>
      <c r="O97" s="12">
        <f t="shared" si="90"/>
        <v>650086.66000000224</v>
      </c>
      <c r="P97" s="12">
        <f t="shared" si="90"/>
        <v>2063938.1722080295</v>
      </c>
      <c r="Q97" s="12">
        <f t="shared" si="90"/>
        <v>641010.46000000217</v>
      </c>
      <c r="R97" s="12">
        <f t="shared" si="90"/>
        <v>2250319.8322494132</v>
      </c>
      <c r="S97" s="12">
        <f t="shared" si="90"/>
        <v>397306.94999999925</v>
      </c>
      <c r="T97" s="12">
        <f t="shared" si="90"/>
        <v>1573223.4201381137</v>
      </c>
      <c r="U97" s="12">
        <f t="shared" si="90"/>
        <v>396283.14999999927</v>
      </c>
      <c r="V97" s="12">
        <f t="shared" si="90"/>
        <v>431773.98181709967</v>
      </c>
    </row>
    <row r="98" spans="1:22" s="3" customFormat="1" outlineLevel="1" x14ac:dyDescent="0.35">
      <c r="A98" s="9" t="s">
        <v>22</v>
      </c>
      <c r="B98" s="10" t="s">
        <v>83</v>
      </c>
      <c r="C98" s="10" t="s">
        <v>24</v>
      </c>
      <c r="D98" s="3">
        <v>1247956.1000000022</v>
      </c>
      <c r="E98" s="3">
        <v>1235293.4400000018</v>
      </c>
      <c r="F98" s="3">
        <v>25368.58</v>
      </c>
      <c r="G98" s="3">
        <v>24741.270000000004</v>
      </c>
      <c r="H98" s="3">
        <f>G98*$H$354</f>
        <v>39861.196934198248</v>
      </c>
      <c r="I98" s="3">
        <v>23889.460000000003</v>
      </c>
      <c r="J98" s="3">
        <f>I98*$J$354</f>
        <v>40975.487108509915</v>
      </c>
      <c r="K98" s="3">
        <v>23241.200000000008</v>
      </c>
      <c r="L98" s="3">
        <f>K98*$L$354</f>
        <v>47815.453479578195</v>
      </c>
      <c r="M98" s="3">
        <v>22582.540000000008</v>
      </c>
      <c r="N98" s="3">
        <f>M98*$N$354</f>
        <v>57981.811180980934</v>
      </c>
      <c r="O98" s="3">
        <v>22147.520000000008</v>
      </c>
      <c r="P98" s="3">
        <f>O98*$P$354</f>
        <v>70315.412944699769</v>
      </c>
      <c r="Q98" s="3">
        <v>22034.280000000006</v>
      </c>
      <c r="R98" s="3">
        <f t="shared" ref="R98:R99" si="91">Q98*$R$354</f>
        <v>77353.148454607814</v>
      </c>
      <c r="S98" s="3">
        <v>21762.070000000007</v>
      </c>
      <c r="T98" s="3">
        <f t="shared" ref="T98:T99" si="92">S98*$T$354</f>
        <v>86171.656938508415</v>
      </c>
      <c r="U98" s="3">
        <v>21665.880000000008</v>
      </c>
      <c r="V98" s="3">
        <f t="shared" ref="V98:V99" si="93">U98*$V$354</f>
        <v>23606.260516429942</v>
      </c>
    </row>
    <row r="99" spans="1:22" s="3" customFormat="1" outlineLevel="1" x14ac:dyDescent="0.35">
      <c r="A99" s="9" t="s">
        <v>22</v>
      </c>
      <c r="B99" s="10"/>
      <c r="C99" s="10" t="s">
        <v>28</v>
      </c>
      <c r="D99" s="3">
        <v>32900</v>
      </c>
      <c r="E99" s="3">
        <v>29050</v>
      </c>
      <c r="F99" s="3">
        <v>511.41</v>
      </c>
      <c r="G99" s="3">
        <v>762.9000000000002</v>
      </c>
      <c r="H99" s="3">
        <f>G99*$H$354</f>
        <v>1229.1247434387906</v>
      </c>
      <c r="I99" s="3">
        <v>762.9000000000002</v>
      </c>
      <c r="J99" s="3">
        <f>I99*$J$354</f>
        <v>1308.5351914644457</v>
      </c>
      <c r="K99" s="3">
        <v>762.9000000000002</v>
      </c>
      <c r="L99" s="3">
        <f>K99*$L$354</f>
        <v>1569.5579169565342</v>
      </c>
      <c r="M99" s="3">
        <v>762.9000000000002</v>
      </c>
      <c r="N99" s="3">
        <f>M99*$N$354</f>
        <v>1958.7842532314944</v>
      </c>
      <c r="O99" s="3">
        <v>762.9000000000002</v>
      </c>
      <c r="P99" s="3">
        <f>O99*$P$354</f>
        <v>2422.1054337240216</v>
      </c>
      <c r="Q99" s="3">
        <v>762.9000000000002</v>
      </c>
      <c r="R99" s="3">
        <f t="shared" si="91"/>
        <v>2678.223066785949</v>
      </c>
      <c r="S99" s="3">
        <v>762.9000000000002</v>
      </c>
      <c r="T99" s="3">
        <f t="shared" si="92"/>
        <v>3020.8687444892912</v>
      </c>
      <c r="U99" s="3">
        <v>762.9000000000002</v>
      </c>
      <c r="V99" s="3">
        <f t="shared" si="93"/>
        <v>831.22477129866866</v>
      </c>
    </row>
    <row r="100" spans="1:22" s="12" customFormat="1" outlineLevel="1" x14ac:dyDescent="0.35">
      <c r="A100" s="9" t="s">
        <v>22</v>
      </c>
      <c r="B100" s="11" t="s">
        <v>84</v>
      </c>
      <c r="C100" s="11"/>
      <c r="D100" s="12">
        <f>SUM(D98:D99)</f>
        <v>1280856.1000000022</v>
      </c>
      <c r="E100" s="12">
        <f t="shared" ref="E100:V100" si="94">SUM(E98:E99)</f>
        <v>1264343.4400000018</v>
      </c>
      <c r="F100" s="12">
        <f t="shared" si="94"/>
        <v>25879.99</v>
      </c>
      <c r="G100" s="12">
        <f t="shared" si="94"/>
        <v>25504.170000000006</v>
      </c>
      <c r="H100" s="12">
        <f t="shared" si="94"/>
        <v>41090.321677637039</v>
      </c>
      <c r="I100" s="12">
        <f t="shared" si="94"/>
        <v>24652.360000000004</v>
      </c>
      <c r="J100" s="12">
        <f t="shared" si="94"/>
        <v>42284.022299974364</v>
      </c>
      <c r="K100" s="12">
        <f t="shared" si="94"/>
        <v>24004.100000000009</v>
      </c>
      <c r="L100" s="12">
        <f t="shared" si="94"/>
        <v>49385.011396534726</v>
      </c>
      <c r="M100" s="12">
        <f t="shared" si="94"/>
        <v>23345.44000000001</v>
      </c>
      <c r="N100" s="12">
        <f t="shared" si="94"/>
        <v>59940.595434212431</v>
      </c>
      <c r="O100" s="12">
        <f t="shared" si="94"/>
        <v>22910.420000000009</v>
      </c>
      <c r="P100" s="12">
        <f t="shared" si="94"/>
        <v>72737.518378423789</v>
      </c>
      <c r="Q100" s="12">
        <f t="shared" si="94"/>
        <v>22797.180000000008</v>
      </c>
      <c r="R100" s="12">
        <f t="shared" si="94"/>
        <v>80031.371521393768</v>
      </c>
      <c r="S100" s="12">
        <f t="shared" si="94"/>
        <v>22524.970000000008</v>
      </c>
      <c r="T100" s="12">
        <f t="shared" si="94"/>
        <v>89192.525682997701</v>
      </c>
      <c r="U100" s="12">
        <f t="shared" si="94"/>
        <v>22428.78000000001</v>
      </c>
      <c r="V100" s="12">
        <f t="shared" si="94"/>
        <v>24437.48528772861</v>
      </c>
    </row>
    <row r="101" spans="1:22" s="3" customFormat="1" outlineLevel="1" x14ac:dyDescent="0.35">
      <c r="A101" s="9" t="s">
        <v>22</v>
      </c>
      <c r="B101" s="10" t="s">
        <v>85</v>
      </c>
      <c r="C101" s="10" t="s">
        <v>24</v>
      </c>
      <c r="D101" s="3">
        <v>1953012.4300000011</v>
      </c>
      <c r="E101" s="3">
        <v>1910315.8100000017</v>
      </c>
      <c r="F101" s="3">
        <v>30047.76000000002</v>
      </c>
      <c r="G101" s="3">
        <v>30047.76000000002</v>
      </c>
      <c r="H101" s="3">
        <f>G101*$H$354</f>
        <v>48410.598113658889</v>
      </c>
      <c r="I101" s="3">
        <v>30047.76000000002</v>
      </c>
      <c r="J101" s="3">
        <f>I101*$J$354</f>
        <v>51538.276818295621</v>
      </c>
      <c r="K101" s="3">
        <v>30047.76000000002</v>
      </c>
      <c r="L101" s="3">
        <f>K101*$L$354</f>
        <v>61818.979675986222</v>
      </c>
      <c r="M101" s="3">
        <v>30047.76000000002</v>
      </c>
      <c r="N101" s="3">
        <f>M101*$N$354</f>
        <v>77149.140297390477</v>
      </c>
      <c r="O101" s="3">
        <v>30047.76000000002</v>
      </c>
      <c r="P101" s="3">
        <f>O101*$P$354</f>
        <v>95397.617993492386</v>
      </c>
      <c r="Q101" s="3">
        <v>30047.76000000002</v>
      </c>
      <c r="R101" s="3">
        <f t="shared" ref="R101:R102" si="95">Q101*$R$354</f>
        <v>105485.12771955458</v>
      </c>
      <c r="S101" s="3">
        <v>30047.76000000002</v>
      </c>
      <c r="T101" s="3">
        <f t="shared" ref="T101:T102" si="96">S101*$T$354</f>
        <v>118980.6514954982</v>
      </c>
      <c r="U101" s="3">
        <v>30047.76000000002</v>
      </c>
      <c r="V101" s="3">
        <f t="shared" ref="V101:V102" si="97">U101*$V$354</f>
        <v>32738.81561677454</v>
      </c>
    </row>
    <row r="102" spans="1:22" s="3" customFormat="1" outlineLevel="1" x14ac:dyDescent="0.35">
      <c r="A102" s="9" t="s">
        <v>22</v>
      </c>
      <c r="B102" s="10"/>
      <c r="C102" s="10" t="s">
        <v>53</v>
      </c>
      <c r="D102" s="3">
        <v>4241204.3999999762</v>
      </c>
      <c r="E102" s="3">
        <v>4241204.3999999762</v>
      </c>
      <c r="F102" s="3">
        <v>21492.519999999844</v>
      </c>
      <c r="G102" s="3">
        <v>128955.12000000094</v>
      </c>
      <c r="H102" s="3">
        <f>G102*$H$354</f>
        <v>207762.39190604215</v>
      </c>
      <c r="I102" s="3">
        <v>128955.12000000094</v>
      </c>
      <c r="J102" s="3">
        <f>I102*$J$354</f>
        <v>221185.36196031165</v>
      </c>
      <c r="K102" s="3">
        <v>128955.12000000094</v>
      </c>
      <c r="L102" s="3">
        <f>K102*$L$354</f>
        <v>265306.7630463774</v>
      </c>
      <c r="M102" s="3">
        <v>128955.12000000094</v>
      </c>
      <c r="N102" s="3">
        <f>M102*$N$354</f>
        <v>331098.77890887338</v>
      </c>
      <c r="O102" s="3">
        <v>128955.12000000094</v>
      </c>
      <c r="P102" s="3">
        <f>O102*$P$354</f>
        <v>409415.25345200615</v>
      </c>
      <c r="Q102" s="3">
        <v>125942.91000000091</v>
      </c>
      <c r="R102" s="3">
        <f t="shared" si="95"/>
        <v>442132.92261128471</v>
      </c>
      <c r="S102" s="3">
        <v>116907.48000000093</v>
      </c>
      <c r="T102" s="3">
        <f t="shared" si="96"/>
        <v>462920.63485254894</v>
      </c>
      <c r="U102" s="3">
        <v>116907.48000000093</v>
      </c>
      <c r="V102" s="3">
        <f t="shared" si="97"/>
        <v>127377.62921235342</v>
      </c>
    </row>
    <row r="103" spans="1:22" s="15" customFormat="1" outlineLevel="1" x14ac:dyDescent="0.35">
      <c r="A103" s="13" t="s">
        <v>22</v>
      </c>
      <c r="B103" s="14"/>
      <c r="C103" s="14" t="s">
        <v>54</v>
      </c>
      <c r="D103" s="15">
        <v>4863067.1099999966</v>
      </c>
      <c r="E103" s="15">
        <v>4863067.1099999966</v>
      </c>
      <c r="F103" s="15">
        <v>148171.43999999977</v>
      </c>
      <c r="G103" s="15">
        <v>147442.14999999976</v>
      </c>
      <c r="H103" s="15">
        <f>G103*$H$348</f>
        <v>490044.05019236042</v>
      </c>
      <c r="I103" s="15">
        <v>146638.04999999973</v>
      </c>
      <c r="J103" s="15">
        <f>I103*$J$348</f>
        <v>488275.80223732162</v>
      </c>
      <c r="K103" s="15">
        <v>145435.27999999962</v>
      </c>
      <c r="L103" s="15">
        <f>K103*$L$348</f>
        <v>481058.02665779326</v>
      </c>
      <c r="M103" s="15">
        <v>119611.17000000004</v>
      </c>
      <c r="N103" s="15">
        <f>M103*$N$348</f>
        <v>408869.35079051589</v>
      </c>
      <c r="O103" s="15">
        <v>100308.55000000003</v>
      </c>
      <c r="P103" s="15">
        <f>O103*$P$348</f>
        <v>352612.0103382676</v>
      </c>
      <c r="Q103" s="15">
        <v>98279.53</v>
      </c>
      <c r="R103" s="15">
        <f>Q103*$R$348</f>
        <v>341994.16086811799</v>
      </c>
      <c r="S103" s="15">
        <v>98277.24</v>
      </c>
      <c r="T103" s="15">
        <f>S103*$T$348</f>
        <v>342092.35020847607</v>
      </c>
      <c r="U103" s="15">
        <v>98277.24</v>
      </c>
      <c r="V103" s="15">
        <f>U103*V$348</f>
        <v>336922.35365218029</v>
      </c>
    </row>
    <row r="104" spans="1:22" s="3" customFormat="1" outlineLevel="1" x14ac:dyDescent="0.35">
      <c r="A104" s="9" t="s">
        <v>22</v>
      </c>
      <c r="B104" s="10"/>
      <c r="C104" s="10" t="s">
        <v>28</v>
      </c>
      <c r="D104" s="3">
        <v>36161</v>
      </c>
      <c r="E104" s="3">
        <v>34140</v>
      </c>
      <c r="F104" s="3">
        <v>626.31000000000006</v>
      </c>
      <c r="G104" s="3">
        <v>902.76</v>
      </c>
      <c r="H104" s="3">
        <f>G104*$H$354</f>
        <v>1454.4562241274116</v>
      </c>
      <c r="I104" s="3">
        <v>902.76</v>
      </c>
      <c r="J104" s="3">
        <f>I104*$J$354</f>
        <v>1548.4247338398777</v>
      </c>
      <c r="K104" s="3">
        <v>902.76</v>
      </c>
      <c r="L104" s="3">
        <f>K104*$L$354</f>
        <v>1857.2999149451834</v>
      </c>
      <c r="M104" s="3">
        <v>902.76</v>
      </c>
      <c r="N104" s="3">
        <f>M104*$N$354</f>
        <v>2317.8818619049198</v>
      </c>
      <c r="O104" s="3">
        <v>902.76</v>
      </c>
      <c r="P104" s="3">
        <f>O104*$P$354</f>
        <v>2866.1422222423612</v>
      </c>
      <c r="Q104" s="3">
        <v>902.76</v>
      </c>
      <c r="R104" s="3">
        <f>Q104*$R$354</f>
        <v>3169.2130761196522</v>
      </c>
      <c r="S104" s="3">
        <v>902.76</v>
      </c>
      <c r="T104" s="3">
        <f>S104*$T$354</f>
        <v>3574.6748823897647</v>
      </c>
      <c r="U104" s="3">
        <v>902.76</v>
      </c>
      <c r="V104" s="3">
        <f>U104*$V$354</f>
        <v>983.61053157371339</v>
      </c>
    </row>
    <row r="105" spans="1:22" s="12" customFormat="1" outlineLevel="1" x14ac:dyDescent="0.35">
      <c r="A105" s="9" t="s">
        <v>22</v>
      </c>
      <c r="B105" s="11" t="s">
        <v>86</v>
      </c>
      <c r="C105" s="11"/>
      <c r="D105" s="12">
        <f>SUM(D101:D104)</f>
        <v>11093444.939999975</v>
      </c>
      <c r="E105" s="12">
        <f t="shared" ref="E105:V105" si="98">SUM(E101:E104)</f>
        <v>11048727.319999974</v>
      </c>
      <c r="F105" s="12">
        <f t="shared" si="98"/>
        <v>200338.02999999962</v>
      </c>
      <c r="G105" s="12">
        <f t="shared" si="98"/>
        <v>307347.79000000074</v>
      </c>
      <c r="H105" s="12">
        <f t="shared" si="98"/>
        <v>747671.49643618893</v>
      </c>
      <c r="I105" s="12">
        <f t="shared" si="98"/>
        <v>306543.6900000007</v>
      </c>
      <c r="J105" s="12">
        <f t="shared" si="98"/>
        <v>762547.8657497688</v>
      </c>
      <c r="K105" s="12">
        <f t="shared" si="98"/>
        <v>305340.92000000062</v>
      </c>
      <c r="L105" s="12">
        <f t="shared" si="98"/>
        <v>810041.06929510203</v>
      </c>
      <c r="M105" s="12">
        <f t="shared" si="98"/>
        <v>279516.81000000099</v>
      </c>
      <c r="N105" s="12">
        <f t="shared" si="98"/>
        <v>819435.15185868461</v>
      </c>
      <c r="O105" s="12">
        <f t="shared" si="98"/>
        <v>260214.19000000099</v>
      </c>
      <c r="P105" s="12">
        <f t="shared" si="98"/>
        <v>860291.02400600852</v>
      </c>
      <c r="Q105" s="12">
        <f t="shared" si="98"/>
        <v>255172.96000000092</v>
      </c>
      <c r="R105" s="12">
        <f t="shared" si="98"/>
        <v>892781.42427507706</v>
      </c>
      <c r="S105" s="12">
        <f t="shared" si="98"/>
        <v>246135.24000000098</v>
      </c>
      <c r="T105" s="12">
        <f t="shared" si="98"/>
        <v>927568.31143891299</v>
      </c>
      <c r="U105" s="12">
        <f t="shared" si="98"/>
        <v>246135.24000000098</v>
      </c>
      <c r="V105" s="12">
        <f t="shared" si="98"/>
        <v>498022.40901288198</v>
      </c>
    </row>
    <row r="106" spans="1:22" s="3" customFormat="1" outlineLevel="1" x14ac:dyDescent="0.35">
      <c r="A106" s="9" t="s">
        <v>22</v>
      </c>
      <c r="B106" s="10" t="s">
        <v>87</v>
      </c>
      <c r="C106" s="10" t="s">
        <v>24</v>
      </c>
      <c r="D106" s="3">
        <v>1174019.3300000038</v>
      </c>
      <c r="E106" s="3">
        <v>1120373.2400000042</v>
      </c>
      <c r="F106" s="3">
        <v>29467.960000000086</v>
      </c>
      <c r="G106" s="3">
        <v>29300.700000000095</v>
      </c>
      <c r="H106" s="3">
        <f>G106*$H$354</f>
        <v>47206.99353791726</v>
      </c>
      <c r="I106" s="3">
        <v>28597.570000000105</v>
      </c>
      <c r="J106" s="3">
        <f>I106*$J$354</f>
        <v>49050.893610391948</v>
      </c>
      <c r="K106" s="3">
        <v>28232.480000000112</v>
      </c>
      <c r="L106" s="3">
        <f>K106*$L$354</f>
        <v>58084.300038428599</v>
      </c>
      <c r="M106" s="3">
        <v>28019.390000000112</v>
      </c>
      <c r="N106" s="3">
        <f>M106*$N$354</f>
        <v>71941.197951438211</v>
      </c>
      <c r="O106" s="3">
        <v>27155.960000000112</v>
      </c>
      <c r="P106" s="3">
        <f>O106*$P$354</f>
        <v>86216.53987939762</v>
      </c>
      <c r="Q106" s="3">
        <v>26426.140000000112</v>
      </c>
      <c r="R106" s="3">
        <f t="shared" ref="R106:R108" si="99">Q106*$R$354</f>
        <v>92771.133456698284</v>
      </c>
      <c r="S106" s="3">
        <v>25587.760000000108</v>
      </c>
      <c r="T106" s="3">
        <f t="shared" ref="T106:T108" si="100">S106*$T$354</f>
        <v>101320.30990364871</v>
      </c>
      <c r="U106" s="3">
        <v>25414.56000000011</v>
      </c>
      <c r="V106" s="3">
        <f t="shared" ref="V106:V108" si="101">U106*$V$354</f>
        <v>27690.669581408285</v>
      </c>
    </row>
    <row r="107" spans="1:22" s="3" customFormat="1" outlineLevel="1" x14ac:dyDescent="0.35">
      <c r="A107" s="9" t="s">
        <v>22</v>
      </c>
      <c r="B107" s="10"/>
      <c r="C107" s="10" t="s">
        <v>25</v>
      </c>
      <c r="D107" s="3">
        <v>1723725.3000000007</v>
      </c>
      <c r="E107" s="3">
        <v>1458208.219999999</v>
      </c>
      <c r="F107" s="3">
        <v>34025.39999999998</v>
      </c>
      <c r="G107" s="3">
        <v>33409.620000000003</v>
      </c>
      <c r="H107" s="3">
        <f>G107*$H$354</f>
        <v>53826.963705449569</v>
      </c>
      <c r="I107" s="3">
        <v>33406.919999999984</v>
      </c>
      <c r="J107" s="3">
        <f>I107*$J$354</f>
        <v>57299.948169402793</v>
      </c>
      <c r="K107" s="3">
        <v>33406.919999999984</v>
      </c>
      <c r="L107" s="3">
        <f>K107*$L$354</f>
        <v>68729.972168218039</v>
      </c>
      <c r="M107" s="3">
        <v>33406.919999999984</v>
      </c>
      <c r="N107" s="3">
        <f>M107*$N$354</f>
        <v>85773.953132735915</v>
      </c>
      <c r="O107" s="3">
        <v>18797.12000000001</v>
      </c>
      <c r="P107" s="3">
        <f>O107*$P$354</f>
        <v>59678.341185427314</v>
      </c>
      <c r="Q107" s="3">
        <v>4165.5600000000031</v>
      </c>
      <c r="R107" s="3">
        <f t="shared" si="99"/>
        <v>14623.54027799303</v>
      </c>
      <c r="S107" s="3">
        <v>4165.5600000000031</v>
      </c>
      <c r="T107" s="3">
        <f t="shared" si="100"/>
        <v>16494.442269360097</v>
      </c>
      <c r="U107" s="3">
        <v>4165.5600000000031</v>
      </c>
      <c r="V107" s="3">
        <f t="shared" si="101"/>
        <v>4538.6245357594498</v>
      </c>
    </row>
    <row r="108" spans="1:22" s="3" customFormat="1" outlineLevel="1" x14ac:dyDescent="0.35">
      <c r="A108" s="9" t="s">
        <v>22</v>
      </c>
      <c r="B108" s="10"/>
      <c r="C108" s="10" t="s">
        <v>28</v>
      </c>
      <c r="D108" s="3">
        <v>180370</v>
      </c>
      <c r="E108" s="3">
        <v>164165</v>
      </c>
      <c r="F108" s="3">
        <v>3089.3800000000006</v>
      </c>
      <c r="G108" s="3">
        <v>4531.8699999999981</v>
      </c>
      <c r="H108" s="3">
        <f>G108*$H$354</f>
        <v>7301.394089720734</v>
      </c>
      <c r="I108" s="3">
        <v>4531.8699999999981</v>
      </c>
      <c r="J108" s="3">
        <f>I108*$J$354</f>
        <v>7773.1175490129426</v>
      </c>
      <c r="K108" s="3">
        <v>4531.8699999999981</v>
      </c>
      <c r="L108" s="3">
        <f>K108*$L$354</f>
        <v>9323.676021913494</v>
      </c>
      <c r="M108" s="3">
        <v>4531.8699999999981</v>
      </c>
      <c r="N108" s="3">
        <f>M108*$N$354</f>
        <v>11635.804946509643</v>
      </c>
      <c r="O108" s="3">
        <v>4531.8699999999981</v>
      </c>
      <c r="P108" s="3">
        <f>O108*$P$354</f>
        <v>14388.080943676596</v>
      </c>
      <c r="Q108" s="3">
        <v>4531.8699999999981</v>
      </c>
      <c r="R108" s="3">
        <f t="shared" si="99"/>
        <v>15909.501598735391</v>
      </c>
      <c r="S108" s="3">
        <v>4531.8699999999981</v>
      </c>
      <c r="T108" s="3">
        <f t="shared" si="100"/>
        <v>17944.926513420727</v>
      </c>
      <c r="U108" s="3">
        <v>4469.369999999999</v>
      </c>
      <c r="V108" s="3">
        <f t="shared" si="101"/>
        <v>4869.6435392569529</v>
      </c>
    </row>
    <row r="109" spans="1:22" s="12" customFormat="1" outlineLevel="1" x14ac:dyDescent="0.35">
      <c r="A109" s="9" t="s">
        <v>22</v>
      </c>
      <c r="B109" s="11" t="s">
        <v>88</v>
      </c>
      <c r="C109" s="11"/>
      <c r="D109" s="12">
        <f>SUM(D106:D108)</f>
        <v>3078114.6300000045</v>
      </c>
      <c r="E109" s="12">
        <f t="shared" ref="E109:V109" si="102">SUM(E106:E108)</f>
        <v>2742746.4600000032</v>
      </c>
      <c r="F109" s="12">
        <f t="shared" si="102"/>
        <v>66582.740000000063</v>
      </c>
      <c r="G109" s="12">
        <f t="shared" si="102"/>
        <v>67242.19000000009</v>
      </c>
      <c r="H109" s="12">
        <f t="shared" si="102"/>
        <v>108335.35133308757</v>
      </c>
      <c r="I109" s="12">
        <f t="shared" si="102"/>
        <v>66536.360000000088</v>
      </c>
      <c r="J109" s="12">
        <f t="shared" si="102"/>
        <v>114123.95932880769</v>
      </c>
      <c r="K109" s="12">
        <f t="shared" si="102"/>
        <v>66171.270000000091</v>
      </c>
      <c r="L109" s="12">
        <f t="shared" si="102"/>
        <v>136137.94822856013</v>
      </c>
      <c r="M109" s="12">
        <f t="shared" si="102"/>
        <v>65958.180000000095</v>
      </c>
      <c r="N109" s="12">
        <f t="shared" si="102"/>
        <v>169350.95603068377</v>
      </c>
      <c r="O109" s="12">
        <f t="shared" si="102"/>
        <v>50484.950000000114</v>
      </c>
      <c r="P109" s="12">
        <f t="shared" si="102"/>
        <v>160282.96200850152</v>
      </c>
      <c r="Q109" s="12">
        <f t="shared" si="102"/>
        <v>35123.570000000109</v>
      </c>
      <c r="R109" s="12">
        <f t="shared" si="102"/>
        <v>123304.17533342671</v>
      </c>
      <c r="S109" s="12">
        <f t="shared" si="102"/>
        <v>34285.190000000104</v>
      </c>
      <c r="T109" s="12">
        <f t="shared" si="102"/>
        <v>135759.67868642954</v>
      </c>
      <c r="U109" s="12">
        <f t="shared" si="102"/>
        <v>34049.490000000107</v>
      </c>
      <c r="V109" s="12">
        <f t="shared" si="102"/>
        <v>37098.937656424685</v>
      </c>
    </row>
    <row r="110" spans="1:22" s="3" customFormat="1" outlineLevel="1" x14ac:dyDescent="0.35">
      <c r="A110" s="9" t="s">
        <v>22</v>
      </c>
      <c r="B110" s="10" t="s">
        <v>89</v>
      </c>
      <c r="C110" s="10" t="s">
        <v>24</v>
      </c>
      <c r="D110" s="3">
        <v>566764.15999999957</v>
      </c>
      <c r="E110" s="3">
        <v>534848.68999999959</v>
      </c>
      <c r="F110" s="3">
        <v>11176.479999999974</v>
      </c>
      <c r="G110" s="3">
        <v>11099.249999999976</v>
      </c>
      <c r="H110" s="3">
        <f>G110*$H$354</f>
        <v>17882.242507029707</v>
      </c>
      <c r="I110" s="3">
        <v>10946.57999999998</v>
      </c>
      <c r="J110" s="3">
        <f>I110*$J$354</f>
        <v>18775.70475315355</v>
      </c>
      <c r="K110" s="3">
        <v>10751.219999999981</v>
      </c>
      <c r="L110" s="3">
        <f>K110*$L$354</f>
        <v>22119.101412952412</v>
      </c>
      <c r="M110" s="3">
        <v>10555.299999999981</v>
      </c>
      <c r="N110" s="3">
        <f>M110*$N$354</f>
        <v>27101.265471404313</v>
      </c>
      <c r="O110" s="3">
        <v>10387.789999999981</v>
      </c>
      <c r="P110" s="3">
        <f>O110*$P$354</f>
        <v>32979.843496374364</v>
      </c>
      <c r="Q110" s="3">
        <v>10331.159999999982</v>
      </c>
      <c r="R110" s="3">
        <f t="shared" ref="R110:R111" si="103">Q110*$R$354</f>
        <v>36268.385133905191</v>
      </c>
      <c r="S110" s="3">
        <v>10331.159999999982</v>
      </c>
      <c r="T110" s="3">
        <f t="shared" ref="T110:T111" si="104">S110*$T$354</f>
        <v>40908.478618846399</v>
      </c>
      <c r="U110" s="3">
        <v>10331.159999999982</v>
      </c>
      <c r="V110" s="3">
        <f t="shared" ref="V110:V111" si="105">U110*$V$354</f>
        <v>11256.411204941587</v>
      </c>
    </row>
    <row r="111" spans="1:22" s="3" customFormat="1" outlineLevel="1" x14ac:dyDescent="0.35">
      <c r="A111" s="9" t="s">
        <v>22</v>
      </c>
      <c r="B111" s="10"/>
      <c r="C111" s="10" t="s">
        <v>28</v>
      </c>
      <c r="D111" s="3">
        <v>28300</v>
      </c>
      <c r="E111" s="3">
        <v>25200</v>
      </c>
      <c r="F111" s="3">
        <v>528.00000000000011</v>
      </c>
      <c r="G111" s="3">
        <v>660.72000000000025</v>
      </c>
      <c r="H111" s="3">
        <f>G111*$H$354</f>
        <v>1064.5003283325177</v>
      </c>
      <c r="I111" s="3">
        <v>660.72000000000025</v>
      </c>
      <c r="J111" s="3">
        <f>I111*$J$354</f>
        <v>1133.2748351086495</v>
      </c>
      <c r="K111" s="3">
        <v>660.72000000000025</v>
      </c>
      <c r="L111" s="3">
        <f t="shared" ref="L111" si="106">K111*$L$354</f>
        <v>1359.3371436512275</v>
      </c>
      <c r="M111" s="3">
        <v>660.72000000000025</v>
      </c>
      <c r="N111" s="3">
        <f t="shared" ref="N111" si="107">M111*$N$354</f>
        <v>1696.4319462512954</v>
      </c>
      <c r="O111" s="3">
        <v>660.72000000000025</v>
      </c>
      <c r="P111" s="3">
        <f>O111*$P$354</f>
        <v>2097.6976041029438</v>
      </c>
      <c r="Q111" s="3">
        <v>660.72000000000025</v>
      </c>
      <c r="R111" s="3">
        <f t="shared" si="103"/>
        <v>2319.5117901255899</v>
      </c>
      <c r="S111" s="3">
        <v>660.72000000000025</v>
      </c>
      <c r="T111" s="3">
        <f t="shared" si="104"/>
        <v>2616.2647750150277</v>
      </c>
      <c r="U111" s="3">
        <v>660.72000000000025</v>
      </c>
      <c r="V111" s="3">
        <f t="shared" si="105"/>
        <v>719.89360452543769</v>
      </c>
    </row>
    <row r="112" spans="1:22" s="12" customFormat="1" outlineLevel="1" x14ac:dyDescent="0.35">
      <c r="A112" s="9" t="s">
        <v>22</v>
      </c>
      <c r="B112" s="11" t="s">
        <v>90</v>
      </c>
      <c r="C112" s="11"/>
      <c r="D112" s="12">
        <f>SUM(D110:D111)</f>
        <v>595064.15999999957</v>
      </c>
      <c r="E112" s="12">
        <f t="shared" ref="E112:V112" si="108">SUM(E110:E111)</f>
        <v>560048.68999999959</v>
      </c>
      <c r="F112" s="12">
        <f t="shared" si="108"/>
        <v>11704.479999999974</v>
      </c>
      <c r="G112" s="12">
        <f t="shared" si="108"/>
        <v>11759.969999999976</v>
      </c>
      <c r="H112" s="12">
        <f t="shared" si="108"/>
        <v>18946.742835362224</v>
      </c>
      <c r="I112" s="12">
        <f t="shared" si="108"/>
        <v>11607.299999999981</v>
      </c>
      <c r="J112" s="12">
        <f t="shared" si="108"/>
        <v>19908.979588262198</v>
      </c>
      <c r="K112" s="12">
        <f t="shared" si="108"/>
        <v>11411.939999999981</v>
      </c>
      <c r="L112" s="12">
        <f t="shared" si="108"/>
        <v>23478.43855660364</v>
      </c>
      <c r="M112" s="12">
        <f t="shared" si="108"/>
        <v>11216.019999999982</v>
      </c>
      <c r="N112" s="12">
        <f t="shared" si="108"/>
        <v>28797.697417655607</v>
      </c>
      <c r="O112" s="12">
        <f t="shared" si="108"/>
        <v>11048.50999999998</v>
      </c>
      <c r="P112" s="12">
        <f t="shared" si="108"/>
        <v>35077.541100477305</v>
      </c>
      <c r="Q112" s="12">
        <f t="shared" si="108"/>
        <v>10991.879999999983</v>
      </c>
      <c r="R112" s="12">
        <f t="shared" si="108"/>
        <v>38587.896924030778</v>
      </c>
      <c r="S112" s="12">
        <f t="shared" si="108"/>
        <v>10991.879999999983</v>
      </c>
      <c r="T112" s="12">
        <f t="shared" si="108"/>
        <v>43524.743393861427</v>
      </c>
      <c r="U112" s="12">
        <f t="shared" si="108"/>
        <v>10991.879999999983</v>
      </c>
      <c r="V112" s="12">
        <f t="shared" si="108"/>
        <v>11976.304809467025</v>
      </c>
    </row>
    <row r="113" spans="1:22" s="3" customFormat="1" outlineLevel="1" x14ac:dyDescent="0.35">
      <c r="A113" s="9" t="s">
        <v>22</v>
      </c>
      <c r="B113" s="10" t="s">
        <v>91</v>
      </c>
      <c r="C113" s="10" t="s">
        <v>24</v>
      </c>
      <c r="D113" s="3">
        <v>853301.11000000383</v>
      </c>
      <c r="E113" s="3">
        <v>847694.94000000344</v>
      </c>
      <c r="F113" s="3">
        <v>20831.230000000087</v>
      </c>
      <c r="G113" s="3">
        <v>20707.010000000089</v>
      </c>
      <c r="H113" s="3">
        <f>G113*$H$354</f>
        <v>33361.513112641987</v>
      </c>
      <c r="I113" s="3">
        <v>20598.920000000089</v>
      </c>
      <c r="J113" s="3">
        <f>I113*$J$354</f>
        <v>35331.513600944963</v>
      </c>
      <c r="K113" s="3">
        <v>20296.610000000084</v>
      </c>
      <c r="L113" s="3">
        <f>K113*$L$354</f>
        <v>41757.379621024098</v>
      </c>
      <c r="M113" s="3">
        <v>20093.48000000005</v>
      </c>
      <c r="N113" s="3">
        <f>M113*$N$354</f>
        <v>51591.024009204426</v>
      </c>
      <c r="O113" s="3">
        <v>19866.160000000029</v>
      </c>
      <c r="P113" s="3">
        <f>O113*$P$354</f>
        <v>63072.40016152952</v>
      </c>
      <c r="Q113" s="3">
        <v>19739.280000000028</v>
      </c>
      <c r="R113" s="3">
        <f t="shared" ref="R113:R115" si="109">Q113*$R$354</f>
        <v>69296.362587162934</v>
      </c>
      <c r="S113" s="3">
        <v>19728.060000000027</v>
      </c>
      <c r="T113" s="3">
        <f t="shared" ref="T113:T115" si="110">S113*$T$354</f>
        <v>78117.551243163543</v>
      </c>
      <c r="U113" s="3">
        <v>19720.680000000026</v>
      </c>
      <c r="V113" s="3">
        <f t="shared" ref="V113:V115" si="111">U113*$V$354</f>
        <v>21486.849813677083</v>
      </c>
    </row>
    <row r="114" spans="1:22" s="3" customFormat="1" outlineLevel="1" x14ac:dyDescent="0.35">
      <c r="A114" s="9" t="s">
        <v>22</v>
      </c>
      <c r="B114" s="10"/>
      <c r="C114" s="10" t="s">
        <v>25</v>
      </c>
      <c r="D114" s="3">
        <v>2421873.0499999998</v>
      </c>
      <c r="E114" s="3">
        <v>2415825.9300000002</v>
      </c>
      <c r="F114" s="3">
        <v>98889.239999999991</v>
      </c>
      <c r="G114" s="3">
        <v>71457.280000001381</v>
      </c>
      <c r="H114" s="3">
        <f>G114*$H$354</f>
        <v>115126.37429130357</v>
      </c>
      <c r="I114" s="3">
        <v>46748.040000000008</v>
      </c>
      <c r="J114" s="3">
        <f>I114*$J$354</f>
        <v>80182.796529017651</v>
      </c>
      <c r="K114" s="3">
        <v>45321.15</v>
      </c>
      <c r="L114" s="3">
        <f>K114*$L$354</f>
        <v>93241.80074462526</v>
      </c>
      <c r="M114" s="3">
        <v>37614.150000000074</v>
      </c>
      <c r="N114" s="3">
        <f>M114*$N$354</f>
        <v>96576.228494806055</v>
      </c>
      <c r="O114" s="3">
        <v>36374.640000000007</v>
      </c>
      <c r="P114" s="3">
        <f>O114*$P$354</f>
        <v>115484.61553775743</v>
      </c>
      <c r="Q114" s="3">
        <v>36241.80000000001</v>
      </c>
      <c r="R114" s="3">
        <f t="shared" si="109"/>
        <v>127229.81352974572</v>
      </c>
      <c r="S114" s="3">
        <v>36241.80000000001</v>
      </c>
      <c r="T114" s="3">
        <f t="shared" si="110"/>
        <v>143507.30222051643</v>
      </c>
      <c r="U114" s="3">
        <v>36241.80000000001</v>
      </c>
      <c r="V114" s="3">
        <f t="shared" si="111"/>
        <v>39487.589351752642</v>
      </c>
    </row>
    <row r="115" spans="1:22" s="3" customFormat="1" outlineLevel="1" x14ac:dyDescent="0.35">
      <c r="A115" s="9" t="s">
        <v>22</v>
      </c>
      <c r="B115" s="10"/>
      <c r="C115" s="10" t="s">
        <v>28</v>
      </c>
      <c r="D115" s="3">
        <v>8770</v>
      </c>
      <c r="E115" s="3">
        <v>7200</v>
      </c>
      <c r="F115" s="3">
        <v>155.40000000000003</v>
      </c>
      <c r="G115" s="3">
        <v>196.10000000000002</v>
      </c>
      <c r="H115" s="3">
        <f>G115*$H$354</f>
        <v>315.94096498669131</v>
      </c>
      <c r="I115" s="3">
        <v>196.10000000000002</v>
      </c>
      <c r="J115" s="3">
        <f>I115*$J$354</f>
        <v>336.35306206079144</v>
      </c>
      <c r="K115" s="3">
        <v>196.10000000000002</v>
      </c>
      <c r="L115" s="3">
        <f>K115*$L$354</f>
        <v>403.44777495763049</v>
      </c>
      <c r="M115" s="3">
        <v>196.10000000000002</v>
      </c>
      <c r="N115" s="3">
        <f>M115*$N$354</f>
        <v>503.4966470817879</v>
      </c>
      <c r="O115" s="3">
        <v>196.10000000000002</v>
      </c>
      <c r="P115" s="3">
        <f>O115*$P$354</f>
        <v>622.59126432465666</v>
      </c>
      <c r="Q115" s="3">
        <v>196.10000000000002</v>
      </c>
      <c r="R115" s="3">
        <f t="shared" si="109"/>
        <v>688.4251453620717</v>
      </c>
      <c r="S115" s="3">
        <v>196.10000000000002</v>
      </c>
      <c r="T115" s="3">
        <f t="shared" si="110"/>
        <v>776.50066954299371</v>
      </c>
      <c r="U115" s="3">
        <v>196.10000000000002</v>
      </c>
      <c r="V115" s="3">
        <f t="shared" si="111"/>
        <v>213.66257393061858</v>
      </c>
    </row>
    <row r="116" spans="1:22" s="12" customFormat="1" outlineLevel="1" x14ac:dyDescent="0.35">
      <c r="A116" s="9" t="s">
        <v>22</v>
      </c>
      <c r="B116" s="11" t="s">
        <v>92</v>
      </c>
      <c r="C116" s="11"/>
      <c r="D116" s="12">
        <f>SUM(D113:D115)</f>
        <v>3283944.1600000039</v>
      </c>
      <c r="E116" s="12">
        <f t="shared" ref="E116:V116" si="112">SUM(E113:E115)</f>
        <v>3270720.8700000038</v>
      </c>
      <c r="F116" s="12">
        <f t="shared" si="112"/>
        <v>119875.87000000007</v>
      </c>
      <c r="G116" s="12">
        <f t="shared" si="112"/>
        <v>92360.390000001469</v>
      </c>
      <c r="H116" s="12">
        <f t="shared" si="112"/>
        <v>148803.82836893224</v>
      </c>
      <c r="I116" s="12">
        <f t="shared" si="112"/>
        <v>67543.0600000001</v>
      </c>
      <c r="J116" s="12">
        <f t="shared" si="112"/>
        <v>115850.66319202341</v>
      </c>
      <c r="K116" s="12">
        <f t="shared" si="112"/>
        <v>65813.860000000088</v>
      </c>
      <c r="L116" s="12">
        <f t="shared" si="112"/>
        <v>135402.62814060698</v>
      </c>
      <c r="M116" s="12">
        <f t="shared" si="112"/>
        <v>57903.73000000012</v>
      </c>
      <c r="N116" s="12">
        <f t="shared" si="112"/>
        <v>148670.74915109226</v>
      </c>
      <c r="O116" s="12">
        <f t="shared" si="112"/>
        <v>56436.900000000031</v>
      </c>
      <c r="P116" s="12">
        <f t="shared" si="112"/>
        <v>179179.60696361162</v>
      </c>
      <c r="Q116" s="12">
        <f t="shared" si="112"/>
        <v>56177.180000000037</v>
      </c>
      <c r="R116" s="12">
        <f t="shared" si="112"/>
        <v>197214.60126227073</v>
      </c>
      <c r="S116" s="12">
        <f t="shared" si="112"/>
        <v>56165.960000000036</v>
      </c>
      <c r="T116" s="12">
        <f t="shared" si="112"/>
        <v>222401.35413322295</v>
      </c>
      <c r="U116" s="12">
        <f t="shared" si="112"/>
        <v>56158.580000000038</v>
      </c>
      <c r="V116" s="12">
        <f t="shared" si="112"/>
        <v>61188.10173936034</v>
      </c>
    </row>
    <row r="117" spans="1:22" s="3" customFormat="1" outlineLevel="1" x14ac:dyDescent="0.35">
      <c r="A117" s="9" t="s">
        <v>22</v>
      </c>
      <c r="B117" s="10" t="s">
        <v>93</v>
      </c>
      <c r="C117" s="10" t="s">
        <v>24</v>
      </c>
      <c r="D117" s="3">
        <v>1200618.3799999945</v>
      </c>
      <c r="E117" s="3">
        <v>1091007.899999999</v>
      </c>
      <c r="F117" s="3">
        <v>26596.440000000031</v>
      </c>
      <c r="G117" s="3">
        <v>26596.440000000031</v>
      </c>
      <c r="H117" s="3">
        <f>G117*$H$354</f>
        <v>42850.101574761065</v>
      </c>
      <c r="I117" s="3">
        <v>26596.440000000031</v>
      </c>
      <c r="J117" s="3">
        <f>I117*$J$354</f>
        <v>45618.53153450344</v>
      </c>
      <c r="K117" s="3">
        <v>26596.440000000031</v>
      </c>
      <c r="L117" s="3">
        <f>K117*$L$354</f>
        <v>54718.381131025671</v>
      </c>
      <c r="M117" s="3">
        <v>26596.440000000031</v>
      </c>
      <c r="N117" s="3">
        <f>M117*$N$354</f>
        <v>68287.702010769819</v>
      </c>
      <c r="O117" s="3">
        <v>26596.440000000031</v>
      </c>
      <c r="P117" s="3">
        <f>O117*$P$354</f>
        <v>84440.138736026973</v>
      </c>
      <c r="Q117" s="3">
        <v>26596.440000000031</v>
      </c>
      <c r="R117" s="3">
        <f t="shared" ref="R117:R119" si="113">Q117*$R$354</f>
        <v>93368.985584465263</v>
      </c>
      <c r="S117" s="3">
        <v>26596.440000000031</v>
      </c>
      <c r="T117" s="3">
        <f t="shared" ref="T117:T119" si="114">S117*$T$354</f>
        <v>105314.39810025538</v>
      </c>
      <c r="U117" s="3">
        <v>26596.440000000031</v>
      </c>
      <c r="V117" s="3">
        <f t="shared" ref="V117:V119" si="115">U117*$V$354</f>
        <v>28978.397897966686</v>
      </c>
    </row>
    <row r="118" spans="1:22" s="3" customFormat="1" outlineLevel="1" x14ac:dyDescent="0.35">
      <c r="A118" s="9" t="s">
        <v>22</v>
      </c>
      <c r="B118" s="10"/>
      <c r="C118" s="10" t="s">
        <v>25</v>
      </c>
      <c r="D118" s="3">
        <v>2353021.8699999996</v>
      </c>
      <c r="E118" s="3">
        <v>2473328.5399999996</v>
      </c>
      <c r="F118" s="3">
        <v>37036.560000000005</v>
      </c>
      <c r="G118" s="3">
        <v>37035.960000000014</v>
      </c>
      <c r="H118" s="3">
        <f>G118*$H$354</f>
        <v>59669.438763939332</v>
      </c>
      <c r="I118" s="3">
        <v>21051.049999999865</v>
      </c>
      <c r="J118" s="3">
        <f>I118*$J$354</f>
        <v>36107.012376821913</v>
      </c>
      <c r="K118" s="3">
        <v>21045.179999999982</v>
      </c>
      <c r="L118" s="3">
        <f>K118*$L$354</f>
        <v>43297.455607255579</v>
      </c>
      <c r="M118" s="3">
        <v>18893.810000000136</v>
      </c>
      <c r="N118" s="3">
        <f>M118*$N$354</f>
        <v>48510.810737381042</v>
      </c>
      <c r="O118" s="3">
        <v>17704.259999999977</v>
      </c>
      <c r="P118" s="3">
        <f>O118*$P$354</f>
        <v>56208.656896136825</v>
      </c>
      <c r="Q118" s="3">
        <v>17703.35999999999</v>
      </c>
      <c r="R118" s="3">
        <f t="shared" si="113"/>
        <v>62149.098324309416</v>
      </c>
      <c r="S118" s="3">
        <v>17703.35999999999</v>
      </c>
      <c r="T118" s="3">
        <f t="shared" si="114"/>
        <v>70100.310520961968</v>
      </c>
      <c r="U118" s="3">
        <v>17703.35999999999</v>
      </c>
      <c r="V118" s="3">
        <f t="shared" si="115"/>
        <v>19288.860095973243</v>
      </c>
    </row>
    <row r="119" spans="1:22" s="3" customFormat="1" outlineLevel="1" x14ac:dyDescent="0.35">
      <c r="A119" s="9" t="s">
        <v>22</v>
      </c>
      <c r="B119" s="10"/>
      <c r="C119" s="10" t="s">
        <v>53</v>
      </c>
      <c r="D119" s="3">
        <v>2519195.0399999861</v>
      </c>
      <c r="E119" s="3">
        <v>2519195.0399999861</v>
      </c>
      <c r="F119" s="3">
        <v>67961.039999999892</v>
      </c>
      <c r="G119" s="3">
        <v>67961.039999999892</v>
      </c>
      <c r="H119" s="3">
        <f>G119*$H$354</f>
        <v>109493.50616572713</v>
      </c>
      <c r="I119" s="3">
        <v>67961.039999999892</v>
      </c>
      <c r="J119" s="3">
        <f>I119*$J$354</f>
        <v>116567.58748004022</v>
      </c>
      <c r="K119" s="3">
        <v>67961.039999999892</v>
      </c>
      <c r="L119" s="3">
        <f>K119*$L$354</f>
        <v>139820.1446802982</v>
      </c>
      <c r="M119" s="3">
        <v>67961.039999999892</v>
      </c>
      <c r="N119" s="3">
        <f>M119*$N$354</f>
        <v>174493.40016415712</v>
      </c>
      <c r="O119" s="3">
        <v>67961.039999999892</v>
      </c>
      <c r="P119" s="3">
        <f>O119*$P$354</f>
        <v>215767.20968086942</v>
      </c>
      <c r="Q119" s="3">
        <v>67961.039999999892</v>
      </c>
      <c r="R119" s="3">
        <f t="shared" si="113"/>
        <v>238582.8089798954</v>
      </c>
      <c r="S119" s="3">
        <v>67961.039999999892</v>
      </c>
      <c r="T119" s="3">
        <f t="shared" si="114"/>
        <v>269106.54290075513</v>
      </c>
      <c r="U119" s="3">
        <v>67961.039999999892</v>
      </c>
      <c r="V119" s="3">
        <f t="shared" si="115"/>
        <v>74047.58150638298</v>
      </c>
    </row>
    <row r="120" spans="1:22" s="15" customFormat="1" outlineLevel="1" x14ac:dyDescent="0.35">
      <c r="A120" s="13" t="s">
        <v>22</v>
      </c>
      <c r="B120" s="14"/>
      <c r="C120" s="14" t="s">
        <v>54</v>
      </c>
      <c r="D120" s="15">
        <v>4051310.9700000011</v>
      </c>
      <c r="E120" s="15">
        <v>4051340.6000000015</v>
      </c>
      <c r="F120" s="15">
        <v>116747.40000000007</v>
      </c>
      <c r="G120" s="15">
        <v>116745.32000000007</v>
      </c>
      <c r="H120" s="15">
        <f>G120*$H$348</f>
        <v>388018.95830875571</v>
      </c>
      <c r="I120" s="15">
        <v>116742.08000000007</v>
      </c>
      <c r="J120" s="15">
        <f>I120*$J$348</f>
        <v>388728.11502099026</v>
      </c>
      <c r="K120" s="15">
        <v>116739.34000000007</v>
      </c>
      <c r="L120" s="15">
        <f>K120*$L$348</f>
        <v>386140.12042836769</v>
      </c>
      <c r="M120" s="15">
        <v>116737.95000000007</v>
      </c>
      <c r="N120" s="15">
        <f>M120*$N$348</f>
        <v>399047.76309031766</v>
      </c>
      <c r="O120" s="15">
        <v>115929.18000000007</v>
      </c>
      <c r="P120" s="15">
        <f>O120*$P$348</f>
        <v>407522.80056552403</v>
      </c>
      <c r="Q120" s="15">
        <v>115928.43000000007</v>
      </c>
      <c r="R120" s="15">
        <f>Q120*$R$348</f>
        <v>403408.99207198463</v>
      </c>
      <c r="S120" s="15">
        <v>115927.85000000006</v>
      </c>
      <c r="T120" s="15">
        <f>S120*$T$348</f>
        <v>403532.19790376391</v>
      </c>
      <c r="U120" s="15">
        <v>115926.78000000007</v>
      </c>
      <c r="V120" s="15">
        <f>U120*V$348</f>
        <v>397430.00077045837</v>
      </c>
    </row>
    <row r="121" spans="1:22" s="3" customFormat="1" outlineLevel="1" x14ac:dyDescent="0.35">
      <c r="A121" s="9" t="s">
        <v>22</v>
      </c>
      <c r="B121" s="10"/>
      <c r="C121" s="10" t="s">
        <v>28</v>
      </c>
      <c r="D121" s="3">
        <v>91733.87</v>
      </c>
      <c r="E121" s="3">
        <v>83809</v>
      </c>
      <c r="F121" s="3">
        <v>1859.0399999999997</v>
      </c>
      <c r="G121" s="3">
        <v>2267.4400000000005</v>
      </c>
      <c r="H121" s="3">
        <f>G121*$H$354</f>
        <v>3653.1217830159276</v>
      </c>
      <c r="I121" s="3">
        <v>2267.4400000000005</v>
      </c>
      <c r="J121" s="3">
        <f>I121*$J$354</f>
        <v>3889.1401684809839</v>
      </c>
      <c r="K121" s="3">
        <v>2267.4400000000005</v>
      </c>
      <c r="L121" s="3">
        <f t="shared" ref="L121" si="116">K121*$L$354</f>
        <v>4664.9343337579285</v>
      </c>
      <c r="M121" s="3">
        <v>2267.4400000000005</v>
      </c>
      <c r="N121" s="3">
        <f t="shared" ref="N121" si="117">M121*$N$354</f>
        <v>5821.7666367115207</v>
      </c>
      <c r="O121" s="3">
        <v>2267.4400000000005</v>
      </c>
      <c r="P121" s="3">
        <f>O121*$P$354</f>
        <v>7198.8186454885254</v>
      </c>
      <c r="Q121" s="3">
        <v>2267.4400000000005</v>
      </c>
      <c r="R121" s="3">
        <f>Q121*$R$354</f>
        <v>7960.0342253940644</v>
      </c>
      <c r="S121" s="3">
        <v>2267.4400000000005</v>
      </c>
      <c r="T121" s="3">
        <f>S121*$T$354</f>
        <v>8978.4226320681573</v>
      </c>
      <c r="U121" s="3">
        <v>2267.4400000000005</v>
      </c>
      <c r="V121" s="3">
        <f>U121*$V$354</f>
        <v>2470.5102836983265</v>
      </c>
    </row>
    <row r="122" spans="1:22" s="12" customFormat="1" outlineLevel="1" x14ac:dyDescent="0.35">
      <c r="A122" s="9" t="s">
        <v>22</v>
      </c>
      <c r="B122" s="11" t="s">
        <v>94</v>
      </c>
      <c r="C122" s="11"/>
      <c r="D122" s="12">
        <f>SUM(D117:D121)</f>
        <v>10215880.12999998</v>
      </c>
      <c r="E122" s="12">
        <f t="shared" ref="E122:V122" si="118">SUM(E117:E121)</f>
        <v>10218681.079999987</v>
      </c>
      <c r="F122" s="12">
        <f t="shared" si="118"/>
        <v>250200.48</v>
      </c>
      <c r="G122" s="12">
        <f t="shared" si="118"/>
        <v>250606.2</v>
      </c>
      <c r="H122" s="12">
        <f t="shared" si="118"/>
        <v>603685.12659619912</v>
      </c>
      <c r="I122" s="12">
        <f t="shared" si="118"/>
        <v>234618.04999999987</v>
      </c>
      <c r="J122" s="12">
        <f t="shared" si="118"/>
        <v>590910.38658083684</v>
      </c>
      <c r="K122" s="12">
        <f t="shared" si="118"/>
        <v>234609.43999999997</v>
      </c>
      <c r="L122" s="12">
        <f t="shared" si="118"/>
        <v>628641.03618070506</v>
      </c>
      <c r="M122" s="12">
        <f t="shared" si="118"/>
        <v>232456.68000000014</v>
      </c>
      <c r="N122" s="12">
        <f t="shared" si="118"/>
        <v>696161.44263933715</v>
      </c>
      <c r="O122" s="12">
        <f t="shared" si="118"/>
        <v>230458.36</v>
      </c>
      <c r="P122" s="12">
        <f t="shared" si="118"/>
        <v>771137.62452404574</v>
      </c>
      <c r="Q122" s="12">
        <f t="shared" si="118"/>
        <v>230456.70999999996</v>
      </c>
      <c r="R122" s="12">
        <f t="shared" si="118"/>
        <v>805469.91918604868</v>
      </c>
      <c r="S122" s="12">
        <f t="shared" si="118"/>
        <v>230456.12999999998</v>
      </c>
      <c r="T122" s="12">
        <f t="shared" si="118"/>
        <v>857031.8720578046</v>
      </c>
      <c r="U122" s="12">
        <f t="shared" si="118"/>
        <v>230455.06</v>
      </c>
      <c r="V122" s="12">
        <f t="shared" si="118"/>
        <v>522215.35055447964</v>
      </c>
    </row>
    <row r="123" spans="1:22" s="3" customFormat="1" outlineLevel="1" x14ac:dyDescent="0.35">
      <c r="A123" s="9" t="s">
        <v>22</v>
      </c>
      <c r="B123" s="10" t="s">
        <v>95</v>
      </c>
      <c r="C123" s="10" t="s">
        <v>24</v>
      </c>
      <c r="D123" s="3">
        <v>182211.73000000016</v>
      </c>
      <c r="E123" s="3">
        <v>177885.01000000015</v>
      </c>
      <c r="F123" s="3">
        <v>4722.5999999999958</v>
      </c>
      <c r="G123" s="3">
        <v>3935.1899999999987</v>
      </c>
      <c r="H123" s="3">
        <f>G123*$H$354</f>
        <v>6340.069994931041</v>
      </c>
      <c r="I123" s="3">
        <v>3646.3600000000006</v>
      </c>
      <c r="J123" s="3">
        <f>I123*$J$354</f>
        <v>6254.2802211932049</v>
      </c>
      <c r="K123" s="3">
        <v>3374.5899999999992</v>
      </c>
      <c r="L123" s="3">
        <f>K123*$L$354</f>
        <v>6942.7375160340125</v>
      </c>
      <c r="M123" s="3">
        <v>3234.7100000000014</v>
      </c>
      <c r="N123" s="3">
        <f>M123*$N$354</f>
        <v>8305.2811794081117</v>
      </c>
      <c r="O123" s="3">
        <v>3141.8799999999992</v>
      </c>
      <c r="P123" s="3">
        <f>O123*$P$354</f>
        <v>9975.0486565851697</v>
      </c>
      <c r="Q123" s="3">
        <v>2970.4200000000019</v>
      </c>
      <c r="R123" s="3">
        <f t="shared" ref="R123:R124" si="119">Q123*$R$354</f>
        <v>10427.903214107118</v>
      </c>
      <c r="S123" s="3">
        <v>2823.3999999999983</v>
      </c>
      <c r="T123" s="3">
        <f t="shared" ref="T123:T124" si="120">S123*$T$354</f>
        <v>11179.86736556699</v>
      </c>
      <c r="U123" s="3">
        <v>2594.9300000000021</v>
      </c>
      <c r="V123" s="3">
        <f t="shared" ref="V123:V124" si="121">U123*$V$354</f>
        <v>2827.3300508402876</v>
      </c>
    </row>
    <row r="124" spans="1:22" s="3" customFormat="1" outlineLevel="1" x14ac:dyDescent="0.35">
      <c r="A124" s="9" t="s">
        <v>22</v>
      </c>
      <c r="B124" s="10"/>
      <c r="C124" s="10" t="s">
        <v>28</v>
      </c>
      <c r="D124" s="3">
        <v>13840</v>
      </c>
      <c r="E124" s="3">
        <v>12800</v>
      </c>
      <c r="F124" s="3">
        <v>247.2</v>
      </c>
      <c r="G124" s="3">
        <v>337.5</v>
      </c>
      <c r="H124" s="3">
        <f>G124*$H$354</f>
        <v>543.75357309030244</v>
      </c>
      <c r="I124" s="3">
        <v>337.5</v>
      </c>
      <c r="J124" s="3">
        <f>I124*$J$354</f>
        <v>578.88403082874595</v>
      </c>
      <c r="K124" s="3">
        <v>337.5</v>
      </c>
      <c r="L124" s="3">
        <f>K124*$L$354</f>
        <v>694.35810325446346</v>
      </c>
      <c r="M124" s="3">
        <v>337.5</v>
      </c>
      <c r="N124" s="3">
        <f>M124*$N$354</f>
        <v>866.54828347834473</v>
      </c>
      <c r="O124" s="3">
        <v>337.5</v>
      </c>
      <c r="P124" s="3">
        <f>O124*$P$354</f>
        <v>1071.5173468106661</v>
      </c>
      <c r="Q124" s="3">
        <v>337.5</v>
      </c>
      <c r="R124" s="3">
        <f t="shared" si="119"/>
        <v>1184.8214510948453</v>
      </c>
      <c r="S124" s="3">
        <v>337.5</v>
      </c>
      <c r="T124" s="3">
        <f t="shared" si="120"/>
        <v>1336.4047729258559</v>
      </c>
      <c r="U124" s="3">
        <v>337.5</v>
      </c>
      <c r="V124" s="3">
        <f t="shared" si="121"/>
        <v>367.72625548997325</v>
      </c>
    </row>
    <row r="125" spans="1:22" s="12" customFormat="1" outlineLevel="1" x14ac:dyDescent="0.35">
      <c r="A125" s="9" t="s">
        <v>22</v>
      </c>
      <c r="B125" s="11" t="s">
        <v>96</v>
      </c>
      <c r="C125" s="11"/>
      <c r="D125" s="12">
        <f>SUM(D123:D124)</f>
        <v>196051.73000000016</v>
      </c>
      <c r="E125" s="12">
        <f t="shared" ref="E125:V125" si="122">SUM(E123:E124)</f>
        <v>190685.01000000015</v>
      </c>
      <c r="F125" s="12">
        <f t="shared" si="122"/>
        <v>4969.7999999999956</v>
      </c>
      <c r="G125" s="12">
        <f t="shared" si="122"/>
        <v>4272.6899999999987</v>
      </c>
      <c r="H125" s="12">
        <f t="shared" si="122"/>
        <v>6883.8235680213438</v>
      </c>
      <c r="I125" s="12">
        <f t="shared" si="122"/>
        <v>3983.8600000000006</v>
      </c>
      <c r="J125" s="12">
        <f t="shared" si="122"/>
        <v>6833.1642520219511</v>
      </c>
      <c r="K125" s="12">
        <f t="shared" si="122"/>
        <v>3712.0899999999992</v>
      </c>
      <c r="L125" s="12">
        <f t="shared" si="122"/>
        <v>7637.095619288476</v>
      </c>
      <c r="M125" s="12">
        <f t="shared" si="122"/>
        <v>3572.2100000000014</v>
      </c>
      <c r="N125" s="12">
        <f t="shared" si="122"/>
        <v>9171.8294628864569</v>
      </c>
      <c r="O125" s="12">
        <f t="shared" si="122"/>
        <v>3479.3799999999992</v>
      </c>
      <c r="P125" s="12">
        <f t="shared" si="122"/>
        <v>11046.566003395836</v>
      </c>
      <c r="Q125" s="12">
        <f t="shared" si="122"/>
        <v>3307.9200000000019</v>
      </c>
      <c r="R125" s="12">
        <f t="shared" si="122"/>
        <v>11612.724665201964</v>
      </c>
      <c r="S125" s="12">
        <f t="shared" si="122"/>
        <v>3160.8999999999983</v>
      </c>
      <c r="T125" s="12">
        <f t="shared" si="122"/>
        <v>12516.272138492846</v>
      </c>
      <c r="U125" s="12">
        <f t="shared" si="122"/>
        <v>2932.4300000000021</v>
      </c>
      <c r="V125" s="12">
        <f t="shared" si="122"/>
        <v>3195.0563063302607</v>
      </c>
    </row>
    <row r="126" spans="1:22" s="3" customFormat="1" outlineLevel="1" x14ac:dyDescent="0.35">
      <c r="A126" s="9" t="s">
        <v>22</v>
      </c>
      <c r="B126" s="10" t="s">
        <v>97</v>
      </c>
      <c r="C126" s="10" t="s">
        <v>24</v>
      </c>
      <c r="D126" s="3">
        <v>2225807.9099999843</v>
      </c>
      <c r="E126" s="3">
        <v>2164771.1599999904</v>
      </c>
      <c r="F126" s="3">
        <v>36271.680000000095</v>
      </c>
      <c r="G126" s="3">
        <v>36271.680000000095</v>
      </c>
      <c r="H126" s="3">
        <f>G126*$H$354</f>
        <v>58438.090672557366</v>
      </c>
      <c r="I126" s="3">
        <v>36271.680000000095</v>
      </c>
      <c r="J126" s="3">
        <f>I126*$J$354</f>
        <v>62213.618735793971</v>
      </c>
      <c r="K126" s="3">
        <v>36271.680000000095</v>
      </c>
      <c r="L126" s="3">
        <f>K126*$L$354</f>
        <v>74623.807190082734</v>
      </c>
      <c r="M126" s="3">
        <v>36271.680000000095</v>
      </c>
      <c r="N126" s="3">
        <f>M126*$N$354</f>
        <v>93129.369015928562</v>
      </c>
      <c r="O126" s="3">
        <v>36271.680000000095</v>
      </c>
      <c r="P126" s="3">
        <f>O126*$P$354</f>
        <v>115157.73131249068</v>
      </c>
      <c r="Q126" s="3">
        <v>36271.680000000095</v>
      </c>
      <c r="R126" s="3">
        <f t="shared" ref="R126:R127" si="123">Q126*$R$354</f>
        <v>127334.70972221627</v>
      </c>
      <c r="S126" s="3">
        <v>36271.680000000095</v>
      </c>
      <c r="T126" s="3">
        <f t="shared" ref="T126:T127" si="124">S126*$T$354</f>
        <v>143625.61858974647</v>
      </c>
      <c r="U126" s="3">
        <v>36271.680000000095</v>
      </c>
      <c r="V126" s="3">
        <f t="shared" ref="V126:V127" si="125">U126*$V$354</f>
        <v>39520.145382905452</v>
      </c>
    </row>
    <row r="127" spans="1:22" s="3" customFormat="1" outlineLevel="1" x14ac:dyDescent="0.35">
      <c r="A127" s="9" t="s">
        <v>22</v>
      </c>
      <c r="B127" s="10"/>
      <c r="C127" s="10" t="s">
        <v>25</v>
      </c>
      <c r="D127" s="3">
        <v>1827508.7399999995</v>
      </c>
      <c r="E127" s="3">
        <v>1783343.2499999995</v>
      </c>
      <c r="F127" s="3">
        <v>47375.63999999989</v>
      </c>
      <c r="G127" s="3">
        <v>43506.279999999984</v>
      </c>
      <c r="H127" s="3">
        <f>G127*$H$354</f>
        <v>70093.91170923601</v>
      </c>
      <c r="I127" s="3">
        <v>37345.64</v>
      </c>
      <c r="J127" s="3">
        <f>I127*$J$354</f>
        <v>64055.687754308885</v>
      </c>
      <c r="K127" s="3">
        <v>35799.119999999915</v>
      </c>
      <c r="L127" s="3">
        <f>K127*$L$354</f>
        <v>73651.582404085537</v>
      </c>
      <c r="M127" s="3">
        <v>34044.119999999981</v>
      </c>
      <c r="N127" s="3">
        <f>M127*$N$354</f>
        <v>87409.996291943011</v>
      </c>
      <c r="O127" s="3">
        <v>32702.62000000001</v>
      </c>
      <c r="P127" s="3">
        <f>O127*$P$354</f>
        <v>103826.44330713314</v>
      </c>
      <c r="Q127" s="3">
        <v>32701.32</v>
      </c>
      <c r="R127" s="3">
        <f t="shared" si="123"/>
        <v>114800.66789664263</v>
      </c>
      <c r="S127" s="3">
        <v>32701.32</v>
      </c>
      <c r="T127" s="3">
        <f t="shared" si="124"/>
        <v>129488.00038215036</v>
      </c>
      <c r="U127" s="3">
        <v>32701.32</v>
      </c>
      <c r="V127" s="3">
        <f t="shared" si="125"/>
        <v>35630.026527938884</v>
      </c>
    </row>
    <row r="128" spans="1:22" s="15" customFormat="1" outlineLevel="1" x14ac:dyDescent="0.35">
      <c r="A128" s="13" t="s">
        <v>22</v>
      </c>
      <c r="B128" s="14"/>
      <c r="C128" s="14" t="s">
        <v>54</v>
      </c>
      <c r="D128" s="15">
        <v>1366317.5000000002</v>
      </c>
      <c r="E128" s="15">
        <v>1366317.5000000002</v>
      </c>
      <c r="F128" s="15">
        <v>44027.98999999994</v>
      </c>
      <c r="G128" s="15">
        <v>42294.589999999938</v>
      </c>
      <c r="H128" s="15">
        <f>G128*$H$348</f>
        <v>140571.82552496222</v>
      </c>
      <c r="I128" s="15">
        <v>40884.539999999921</v>
      </c>
      <c r="J128" s="15">
        <f>I128*$J$348</f>
        <v>136137.45932657903</v>
      </c>
      <c r="K128" s="15">
        <v>40012.099999999933</v>
      </c>
      <c r="L128" s="15">
        <f>K128*$L$348</f>
        <v>132348.50490496054</v>
      </c>
      <c r="M128" s="15">
        <v>39518.519999999939</v>
      </c>
      <c r="N128" s="15">
        <f>M128*$N$348</f>
        <v>135086.97905556802</v>
      </c>
      <c r="O128" s="15">
        <v>39516.599999999933</v>
      </c>
      <c r="P128" s="15">
        <f>O128*$P$348</f>
        <v>138911.6657327133</v>
      </c>
      <c r="Q128" s="15">
        <v>38097.409999999945</v>
      </c>
      <c r="R128" s="15">
        <f>Q128*$R$348</f>
        <v>132571.77526386856</v>
      </c>
      <c r="S128" s="15">
        <v>29506.940000000126</v>
      </c>
      <c r="T128" s="15">
        <f>S128*$T$348</f>
        <v>102710.4388774098</v>
      </c>
      <c r="U128" s="15">
        <v>27866.500000000116</v>
      </c>
      <c r="V128" s="15">
        <f>U128*V$348</f>
        <v>95534.294288774487</v>
      </c>
    </row>
    <row r="129" spans="1:22" s="3" customFormat="1" outlineLevel="1" x14ac:dyDescent="0.35">
      <c r="A129" s="9" t="s">
        <v>22</v>
      </c>
      <c r="B129" s="10"/>
      <c r="C129" s="10" t="s">
        <v>28</v>
      </c>
      <c r="D129" s="3">
        <v>115468</v>
      </c>
      <c r="E129" s="3">
        <v>107453</v>
      </c>
      <c r="F129" s="3">
        <v>2136.9599999999996</v>
      </c>
      <c r="G129" s="3">
        <v>2816.3199999999997</v>
      </c>
      <c r="H129" s="3">
        <f>G129*$H$354</f>
        <v>4537.4342606390528</v>
      </c>
      <c r="I129" s="3">
        <v>2816.3199999999997</v>
      </c>
      <c r="J129" s="3">
        <f>I129*$J$354</f>
        <v>4830.5856998625595</v>
      </c>
      <c r="K129" s="3">
        <v>2816.3199999999997</v>
      </c>
      <c r="L129" s="3">
        <f>K129*$L$354</f>
        <v>5794.1766321706973</v>
      </c>
      <c r="M129" s="3">
        <v>2816.3199999999997</v>
      </c>
      <c r="N129" s="3">
        <f>M129*$N$354</f>
        <v>7231.0437384466122</v>
      </c>
      <c r="O129" s="3">
        <v>2816.3199999999997</v>
      </c>
      <c r="P129" s="3">
        <f>O129*$P$354</f>
        <v>8941.439212355006</v>
      </c>
      <c r="Q129" s="3">
        <v>2816.3199999999997</v>
      </c>
      <c r="R129" s="3">
        <f t="shared" ref="R129:R130" si="126">Q129*$R$354</f>
        <v>9886.922515992399</v>
      </c>
      <c r="S129" s="3">
        <v>2816.3199999999997</v>
      </c>
      <c r="T129" s="3">
        <f t="shared" ref="T129:T130" si="127">S129*$T$354</f>
        <v>11151.832563219396</v>
      </c>
      <c r="U129" s="3">
        <v>2816.3199999999997</v>
      </c>
      <c r="V129" s="3">
        <f t="shared" ref="V129:V130" si="128">U129*$V$354</f>
        <v>3068.5475788489525</v>
      </c>
    </row>
    <row r="130" spans="1:22" s="3" customFormat="1" outlineLevel="1" x14ac:dyDescent="0.35">
      <c r="A130" s="9" t="s">
        <v>22</v>
      </c>
      <c r="B130" s="10"/>
      <c r="C130" s="10" t="s">
        <v>63</v>
      </c>
      <c r="D130" s="3">
        <v>541554.12999999989</v>
      </c>
      <c r="E130" s="3">
        <v>536016.64999999967</v>
      </c>
      <c r="F130" s="3">
        <v>14890.32</v>
      </c>
      <c r="G130" s="3">
        <v>14890.32</v>
      </c>
      <c r="H130" s="3">
        <f>G130*$H$354</f>
        <v>23990.117642838493</v>
      </c>
      <c r="I130" s="3">
        <v>14890.32</v>
      </c>
      <c r="J130" s="3">
        <f>I130*$J$354</f>
        <v>25540.054702014499</v>
      </c>
      <c r="K130" s="3">
        <v>14890.32</v>
      </c>
      <c r="L130" s="3">
        <f>K130*$L$354</f>
        <v>30634.709191265192</v>
      </c>
      <c r="M130" s="3">
        <v>14890.32</v>
      </c>
      <c r="N130" s="3">
        <f>M130*$N$354</f>
        <v>38231.648107980043</v>
      </c>
      <c r="O130" s="3">
        <v>14890.32</v>
      </c>
      <c r="P130" s="3">
        <f>O130*$P$354</f>
        <v>47274.77386536829</v>
      </c>
      <c r="Q130" s="3">
        <v>14890.32</v>
      </c>
      <c r="R130" s="3">
        <f t="shared" si="126"/>
        <v>52273.69051753066</v>
      </c>
      <c r="S130" s="3">
        <v>14890.32</v>
      </c>
      <c r="T130" s="3">
        <f t="shared" si="127"/>
        <v>58961.465832276532</v>
      </c>
      <c r="U130" s="3">
        <v>14890.32</v>
      </c>
      <c r="V130" s="3">
        <f t="shared" si="128"/>
        <v>16223.886271548026</v>
      </c>
    </row>
    <row r="131" spans="1:22" s="12" customFormat="1" outlineLevel="1" x14ac:dyDescent="0.35">
      <c r="A131" s="9" t="s">
        <v>22</v>
      </c>
      <c r="B131" s="11" t="s">
        <v>98</v>
      </c>
      <c r="C131" s="11"/>
      <c r="D131" s="12">
        <f>SUM(D126:D130)</f>
        <v>6076656.2799999835</v>
      </c>
      <c r="E131" s="12">
        <f t="shared" ref="E131:V131" si="129">SUM(E126:E130)</f>
        <v>5957901.5599999893</v>
      </c>
      <c r="F131" s="12">
        <f t="shared" si="129"/>
        <v>144702.58999999991</v>
      </c>
      <c r="G131" s="12">
        <f t="shared" si="129"/>
        <v>139779.19000000003</v>
      </c>
      <c r="H131" s="12">
        <f t="shared" si="129"/>
        <v>297631.37981023319</v>
      </c>
      <c r="I131" s="12">
        <f t="shared" si="129"/>
        <v>132208.50000000003</v>
      </c>
      <c r="J131" s="12">
        <f t="shared" si="129"/>
        <v>292777.40621855896</v>
      </c>
      <c r="K131" s="12">
        <f t="shared" si="129"/>
        <v>129789.53999999995</v>
      </c>
      <c r="L131" s="12">
        <f t="shared" si="129"/>
        <v>317052.78032256465</v>
      </c>
      <c r="M131" s="12">
        <f t="shared" si="129"/>
        <v>127540.96000000002</v>
      </c>
      <c r="N131" s="12">
        <f t="shared" si="129"/>
        <v>361089.03620986623</v>
      </c>
      <c r="O131" s="12">
        <f t="shared" si="129"/>
        <v>126197.54000000004</v>
      </c>
      <c r="P131" s="12">
        <f t="shared" si="129"/>
        <v>414112.05343006039</v>
      </c>
      <c r="Q131" s="12">
        <f t="shared" si="129"/>
        <v>124777.05000000005</v>
      </c>
      <c r="R131" s="12">
        <f t="shared" si="129"/>
        <v>436867.76591625053</v>
      </c>
      <c r="S131" s="12">
        <f t="shared" si="129"/>
        <v>116186.58000000022</v>
      </c>
      <c r="T131" s="12">
        <f t="shared" si="129"/>
        <v>445937.35624480259</v>
      </c>
      <c r="U131" s="12">
        <f t="shared" si="129"/>
        <v>114546.14000000022</v>
      </c>
      <c r="V131" s="12">
        <f t="shared" si="129"/>
        <v>189976.9000500158</v>
      </c>
    </row>
    <row r="132" spans="1:22" s="3" customFormat="1" outlineLevel="1" x14ac:dyDescent="0.35">
      <c r="A132" s="9" t="s">
        <v>22</v>
      </c>
      <c r="B132" s="10" t="s">
        <v>99</v>
      </c>
      <c r="C132" s="10" t="s">
        <v>24</v>
      </c>
      <c r="D132" s="3">
        <v>1390137.1500000076</v>
      </c>
      <c r="E132" s="3">
        <v>1355454.0900000029</v>
      </c>
      <c r="F132" s="3">
        <v>12656.879999999985</v>
      </c>
      <c r="G132" s="3">
        <v>12402.469999999983</v>
      </c>
      <c r="H132" s="3">
        <f>G132*$H$354</f>
        <v>19981.888526356364</v>
      </c>
      <c r="I132" s="3">
        <v>12094.249999999985</v>
      </c>
      <c r="J132" s="3">
        <f>I132*$J$354</f>
        <v>20744.202044001639</v>
      </c>
      <c r="K132" s="3">
        <v>11953.489999999983</v>
      </c>
      <c r="L132" s="3">
        <f>K132*$L$354</f>
        <v>24592.600425692399</v>
      </c>
      <c r="M132" s="3">
        <v>11814.039999999981</v>
      </c>
      <c r="N132" s="3">
        <f>M132*$N$354</f>
        <v>30333.143949465146</v>
      </c>
      <c r="O132" s="3">
        <v>11738.909999999983</v>
      </c>
      <c r="P132" s="3">
        <f>O132*$P$354</f>
        <v>37269.468733775342</v>
      </c>
      <c r="Q132" s="3">
        <v>11662.219999999983</v>
      </c>
      <c r="R132" s="3">
        <f t="shared" ref="R132:R135" si="130">Q132*$R$354</f>
        <v>40941.180513740168</v>
      </c>
      <c r="S132" s="3">
        <v>11593.439999999984</v>
      </c>
      <c r="T132" s="3">
        <f t="shared" ref="T132:T135" si="131">S132*$T$354</f>
        <v>45906.751261124482</v>
      </c>
      <c r="U132" s="3">
        <v>11501.399999999989</v>
      </c>
      <c r="V132" s="3">
        <f t="shared" ref="V132:V135" si="132">U132*$V$354</f>
        <v>12531.457051532961</v>
      </c>
    </row>
    <row r="133" spans="1:22" s="3" customFormat="1" outlineLevel="1" x14ac:dyDescent="0.35">
      <c r="A133" s="9" t="s">
        <v>22</v>
      </c>
      <c r="B133" s="10"/>
      <c r="C133" s="10" t="s">
        <v>53</v>
      </c>
      <c r="D133" s="3">
        <v>3185413.7399999914</v>
      </c>
      <c r="E133" s="3">
        <v>3179516.5599999917</v>
      </c>
      <c r="F133" s="3">
        <v>88325.159999999698</v>
      </c>
      <c r="G133" s="3">
        <v>88325.159999999698</v>
      </c>
      <c r="H133" s="3">
        <f>G133*$H$354</f>
        <v>142302.5817593259</v>
      </c>
      <c r="I133" s="3">
        <v>88325.159999999698</v>
      </c>
      <c r="J133" s="3">
        <f>I133*$J$354</f>
        <v>151496.36931672221</v>
      </c>
      <c r="K133" s="3">
        <v>88325.159999999698</v>
      </c>
      <c r="L133" s="3">
        <f>K133*$L$354</f>
        <v>181716.41649554606</v>
      </c>
      <c r="M133" s="3">
        <v>88325.159999999698</v>
      </c>
      <c r="N133" s="3">
        <f>M133*$N$354</f>
        <v>226779.30603244412</v>
      </c>
      <c r="O133" s="3">
        <v>88325.159999999698</v>
      </c>
      <c r="P133" s="3">
        <f>O133*$P$354</f>
        <v>280420.56622171035</v>
      </c>
      <c r="Q133" s="3">
        <v>88325.159999999698</v>
      </c>
      <c r="R133" s="3">
        <f t="shared" si="130"/>
        <v>310072.72367224901</v>
      </c>
      <c r="S133" s="3">
        <v>88325.159999999698</v>
      </c>
      <c r="T133" s="3">
        <f t="shared" si="131"/>
        <v>349742.71227685775</v>
      </c>
      <c r="U133" s="3">
        <v>88325.159999999698</v>
      </c>
      <c r="V133" s="3">
        <f t="shared" si="132"/>
        <v>96235.497340304166</v>
      </c>
    </row>
    <row r="134" spans="1:22" s="3" customFormat="1" outlineLevel="1" x14ac:dyDescent="0.35">
      <c r="A134" s="9" t="s">
        <v>22</v>
      </c>
      <c r="B134" s="10"/>
      <c r="C134" s="10" t="s">
        <v>28</v>
      </c>
      <c r="D134" s="3">
        <v>61264</v>
      </c>
      <c r="E134" s="3">
        <v>54164</v>
      </c>
      <c r="F134" s="3">
        <v>928.8599999999999</v>
      </c>
      <c r="G134" s="3">
        <v>1408.0799999999997</v>
      </c>
      <c r="H134" s="3">
        <f>G134*$H$354</f>
        <v>2268.5882405836824</v>
      </c>
      <c r="I134" s="3">
        <v>1408.0799999999997</v>
      </c>
      <c r="J134" s="3">
        <f>I134*$J$354</f>
        <v>2415.1556329758237</v>
      </c>
      <c r="K134" s="3">
        <v>1408.0799999999997</v>
      </c>
      <c r="L134" s="3">
        <f>K134*$L$354</f>
        <v>2896.92372749791</v>
      </c>
      <c r="M134" s="3">
        <v>1408.0799999999997</v>
      </c>
      <c r="N134" s="3">
        <f>M134*$N$354</f>
        <v>3615.3164651857405</v>
      </c>
      <c r="O134" s="3">
        <v>1408.0799999999997</v>
      </c>
      <c r="P134" s="3">
        <f>O134*$P$354</f>
        <v>4470.4656168804813</v>
      </c>
      <c r="Q134" s="3">
        <v>1408.0799999999997</v>
      </c>
      <c r="R134" s="3">
        <f t="shared" si="130"/>
        <v>4943.180411430013</v>
      </c>
      <c r="S134" s="3">
        <v>1408.0799999999997</v>
      </c>
      <c r="T134" s="3">
        <f t="shared" si="131"/>
        <v>5575.5995041820406</v>
      </c>
      <c r="U134" s="3">
        <v>1408.0799999999997</v>
      </c>
      <c r="V134" s="3">
        <f t="shared" si="132"/>
        <v>1534.1866246824341</v>
      </c>
    </row>
    <row r="135" spans="1:22" s="3" customFormat="1" outlineLevel="1" x14ac:dyDescent="0.35">
      <c r="A135" s="9" t="s">
        <v>22</v>
      </c>
      <c r="B135" s="10"/>
      <c r="C135" s="10" t="s">
        <v>63</v>
      </c>
      <c r="D135" s="3">
        <v>11500.42</v>
      </c>
      <c r="E135" s="3">
        <v>11500.42</v>
      </c>
      <c r="F135" s="3">
        <v>383.28000000000003</v>
      </c>
      <c r="G135" s="3">
        <v>383.28000000000003</v>
      </c>
      <c r="H135" s="3">
        <f>G135*$H$354</f>
        <v>617.51072442681811</v>
      </c>
      <c r="I135" s="3">
        <v>383.28000000000003</v>
      </c>
      <c r="J135" s="3">
        <f>I135*$J$354</f>
        <v>657.40643358827197</v>
      </c>
      <c r="K135" s="3">
        <v>383.28000000000003</v>
      </c>
      <c r="L135" s="3">
        <f>K135*$L$354</f>
        <v>788.54392241591336</v>
      </c>
      <c r="M135" s="3">
        <v>383.28000000000003</v>
      </c>
      <c r="N135" s="3">
        <f>M135*$N$354</f>
        <v>984.09074397505185</v>
      </c>
      <c r="O135" s="3">
        <v>383.28000000000003</v>
      </c>
      <c r="P135" s="3">
        <f>O135*$P$354</f>
        <v>1216.862722031384</v>
      </c>
      <c r="Q135" s="3">
        <v>383.28000000000003</v>
      </c>
      <c r="R135" s="3">
        <f t="shared" si="130"/>
        <v>1345.5358985944663</v>
      </c>
      <c r="S135" s="3">
        <v>383.28000000000003</v>
      </c>
      <c r="T135" s="3">
        <f t="shared" si="131"/>
        <v>1517.6806559022878</v>
      </c>
      <c r="U135" s="3">
        <v>383.28000000000003</v>
      </c>
      <c r="V135" s="3">
        <f t="shared" si="132"/>
        <v>417.60627912354659</v>
      </c>
    </row>
    <row r="136" spans="1:22" s="12" customFormat="1" outlineLevel="1" x14ac:dyDescent="0.35">
      <c r="A136" s="9" t="s">
        <v>22</v>
      </c>
      <c r="B136" s="11" t="s">
        <v>100</v>
      </c>
      <c r="C136" s="11"/>
      <c r="D136" s="12">
        <f>SUM(D132:D135)</f>
        <v>4648315.3099999987</v>
      </c>
      <c r="E136" s="12">
        <f t="shared" ref="E136:V136" si="133">SUM(E132:E135)</f>
        <v>4600635.0699999947</v>
      </c>
      <c r="F136" s="12">
        <f t="shared" si="133"/>
        <v>102294.17999999969</v>
      </c>
      <c r="G136" s="12">
        <f t="shared" si="133"/>
        <v>102518.98999999969</v>
      </c>
      <c r="H136" s="12">
        <f t="shared" si="133"/>
        <v>165170.56925069279</v>
      </c>
      <c r="I136" s="12">
        <f t="shared" si="133"/>
        <v>102210.76999999968</v>
      </c>
      <c r="J136" s="12">
        <f t="shared" si="133"/>
        <v>175313.13342728795</v>
      </c>
      <c r="K136" s="12">
        <f t="shared" si="133"/>
        <v>102070.00999999967</v>
      </c>
      <c r="L136" s="12">
        <f t="shared" si="133"/>
        <v>209994.48457115228</v>
      </c>
      <c r="M136" s="12">
        <f t="shared" si="133"/>
        <v>101930.55999999968</v>
      </c>
      <c r="N136" s="12">
        <f t="shared" si="133"/>
        <v>261711.85719107007</v>
      </c>
      <c r="O136" s="12">
        <f t="shared" si="133"/>
        <v>101855.42999999969</v>
      </c>
      <c r="P136" s="12">
        <f t="shared" si="133"/>
        <v>323377.3632943976</v>
      </c>
      <c r="Q136" s="12">
        <f t="shared" si="133"/>
        <v>101778.73999999969</v>
      </c>
      <c r="R136" s="12">
        <f t="shared" si="133"/>
        <v>357302.62049601367</v>
      </c>
      <c r="S136" s="12">
        <f t="shared" si="133"/>
        <v>101709.95999999969</v>
      </c>
      <c r="T136" s="12">
        <f t="shared" si="133"/>
        <v>402742.74369806662</v>
      </c>
      <c r="U136" s="12">
        <f t="shared" si="133"/>
        <v>101617.91999999969</v>
      </c>
      <c r="V136" s="12">
        <f t="shared" si="133"/>
        <v>110718.7472956431</v>
      </c>
    </row>
    <row r="137" spans="1:22" s="3" customFormat="1" outlineLevel="1" x14ac:dyDescent="0.35">
      <c r="A137" s="9" t="s">
        <v>22</v>
      </c>
      <c r="B137" s="10" t="s">
        <v>101</v>
      </c>
      <c r="C137" s="10" t="s">
        <v>24</v>
      </c>
      <c r="D137" s="3">
        <v>4336235.109999937</v>
      </c>
      <c r="E137" s="3">
        <v>4213648.6899999781</v>
      </c>
      <c r="F137" s="3">
        <v>40230.450000000099</v>
      </c>
      <c r="G137" s="3">
        <v>39707.880000000099</v>
      </c>
      <c r="H137" s="3">
        <f>G137*$H$354</f>
        <v>63974.227051380774</v>
      </c>
      <c r="I137" s="3">
        <v>39707.880000000099</v>
      </c>
      <c r="J137" s="3">
        <f>I137*$J$354</f>
        <v>68107.430015005055</v>
      </c>
      <c r="K137" s="3">
        <v>39707.880000000099</v>
      </c>
      <c r="L137" s="3">
        <f>K137*$L$354</f>
        <v>81693.298492017522</v>
      </c>
      <c r="M137" s="3">
        <v>39707.880000000099</v>
      </c>
      <c r="N137" s="3">
        <f>M137*$N$354</f>
        <v>101951.98593944943</v>
      </c>
      <c r="O137" s="3">
        <v>39401.800000000105</v>
      </c>
      <c r="P137" s="3">
        <f>O137*$P$354</f>
        <v>125095.44354241368</v>
      </c>
      <c r="Q137" s="3">
        <v>39095.400000000118</v>
      </c>
      <c r="R137" s="3">
        <f t="shared" ref="R137:R138" si="134">Q137*$R$354</f>
        <v>137247.61054558092</v>
      </c>
      <c r="S137" s="3">
        <v>39032.900000000118</v>
      </c>
      <c r="T137" s="3">
        <f t="shared" ref="T137:T138" si="135">S137*$T$354</f>
        <v>154559.27069966754</v>
      </c>
      <c r="U137" s="3">
        <v>38720.400000000118</v>
      </c>
      <c r="V137" s="3">
        <f t="shared" ref="V137:V138" si="136">U137*$V$354</f>
        <v>42188.170972071122</v>
      </c>
    </row>
    <row r="138" spans="1:22" s="3" customFormat="1" outlineLevel="1" x14ac:dyDescent="0.35">
      <c r="A138" s="9" t="s">
        <v>22</v>
      </c>
      <c r="B138" s="10"/>
      <c r="C138" s="10" t="s">
        <v>53</v>
      </c>
      <c r="D138" s="3">
        <v>9522308.500000149</v>
      </c>
      <c r="E138" s="3">
        <v>9522308.500000149</v>
      </c>
      <c r="F138" s="3">
        <v>43087.399999999572</v>
      </c>
      <c r="G138" s="3">
        <v>258524.39999999607</v>
      </c>
      <c r="H138" s="3">
        <f>G138*$H$354</f>
        <v>416514.27031414647</v>
      </c>
      <c r="I138" s="3">
        <v>258524.39999999607</v>
      </c>
      <c r="J138" s="3">
        <f>I138*$J$354</f>
        <v>443424.13848764676</v>
      </c>
      <c r="K138" s="3">
        <v>258524.39999999607</v>
      </c>
      <c r="L138" s="3">
        <f>K138*$L$354</f>
        <v>531877.07267850509</v>
      </c>
      <c r="M138" s="3">
        <v>258524.39999999607</v>
      </c>
      <c r="N138" s="3">
        <f>M138*$N$354</f>
        <v>663774.44461412018</v>
      </c>
      <c r="O138" s="3">
        <v>258524.39999999607</v>
      </c>
      <c r="P138" s="3">
        <f>O138*$P$354</f>
        <v>820780.38273723004</v>
      </c>
      <c r="Q138" s="3">
        <v>258524.39999999607</v>
      </c>
      <c r="R138" s="3">
        <f t="shared" si="134"/>
        <v>907571.12518939131</v>
      </c>
      <c r="S138" s="3">
        <v>258524.39999999607</v>
      </c>
      <c r="T138" s="3">
        <f t="shared" si="135"/>
        <v>1023683.6802304826</v>
      </c>
      <c r="U138" s="3">
        <v>258524.39999999607</v>
      </c>
      <c r="V138" s="3">
        <f t="shared" si="136"/>
        <v>281677.65796974994</v>
      </c>
    </row>
    <row r="139" spans="1:22" s="15" customFormat="1" outlineLevel="1" x14ac:dyDescent="0.35">
      <c r="A139" s="13" t="s">
        <v>22</v>
      </c>
      <c r="B139" s="14"/>
      <c r="C139" s="14" t="s">
        <v>54</v>
      </c>
      <c r="D139" s="15">
        <v>5536147.7499999981</v>
      </c>
      <c r="E139" s="15">
        <v>5536147.7499999981</v>
      </c>
      <c r="F139" s="15">
        <v>120382.78999999998</v>
      </c>
      <c r="G139" s="15">
        <v>118868.7</v>
      </c>
      <c r="H139" s="15">
        <f>G139*$H$348</f>
        <v>395076.300698957</v>
      </c>
      <c r="I139" s="15">
        <v>107612.22999999995</v>
      </c>
      <c r="J139" s="15">
        <f>I139*$J$348</f>
        <v>358327.51413290919</v>
      </c>
      <c r="K139" s="15">
        <v>105714.33999999991</v>
      </c>
      <c r="L139" s="15">
        <f>K139*$L$348</f>
        <v>349672.59519032185</v>
      </c>
      <c r="M139" s="15">
        <v>103518.06999999998</v>
      </c>
      <c r="N139" s="15">
        <f>M139*$N$348</f>
        <v>353857.97226117889</v>
      </c>
      <c r="O139" s="15">
        <v>96765.910000000062</v>
      </c>
      <c r="P139" s="15">
        <f>O139*$P$348</f>
        <v>340158.66102452762</v>
      </c>
      <c r="Q139" s="15">
        <v>96248.160000000047</v>
      </c>
      <c r="R139" s="15">
        <f>Q139*$R$348</f>
        <v>334925.377790272</v>
      </c>
      <c r="S139" s="15">
        <v>94525.350000000035</v>
      </c>
      <c r="T139" s="15">
        <f>S139*$T$348</f>
        <v>329032.43045672408</v>
      </c>
      <c r="U139" s="15">
        <v>94150.590000000026</v>
      </c>
      <c r="V139" s="15">
        <f>U139*V$348</f>
        <v>322775.0227879968</v>
      </c>
    </row>
    <row r="140" spans="1:22" s="3" customFormat="1" outlineLevel="1" x14ac:dyDescent="0.35">
      <c r="A140" s="9" t="s">
        <v>22</v>
      </c>
      <c r="B140" s="10"/>
      <c r="C140" s="10" t="s">
        <v>28</v>
      </c>
      <c r="D140" s="3">
        <v>119905</v>
      </c>
      <c r="E140" s="3">
        <v>107300</v>
      </c>
      <c r="F140" s="3">
        <v>1666.2099999999996</v>
      </c>
      <c r="G140" s="3">
        <v>2803.5899999999979</v>
      </c>
      <c r="H140" s="3">
        <f>G140*$H$354</f>
        <v>4516.9246814229327</v>
      </c>
      <c r="I140" s="3">
        <v>2803.5899999999979</v>
      </c>
      <c r="J140" s="3">
        <f>I140*$J$354</f>
        <v>4808.7510518256677</v>
      </c>
      <c r="K140" s="3">
        <v>2803.5899999999979</v>
      </c>
      <c r="L140" s="3">
        <f t="shared" ref="L140" si="137">K140*$L$354</f>
        <v>5767.9864731946063</v>
      </c>
      <c r="M140" s="3">
        <v>2803.5899999999979</v>
      </c>
      <c r="N140" s="3">
        <f t="shared" ref="N140" si="138">M140*$N$354</f>
        <v>7198.3588209690388</v>
      </c>
      <c r="O140" s="3">
        <v>2803.5899999999979</v>
      </c>
      <c r="P140" s="3">
        <f>O140*$P$354</f>
        <v>8901.0231654664094</v>
      </c>
      <c r="Q140" s="3">
        <v>2803.5899999999979</v>
      </c>
      <c r="R140" s="3">
        <f>Q140*$R$354</f>
        <v>9842.232806148133</v>
      </c>
      <c r="S140" s="3">
        <v>2803.5899999999979</v>
      </c>
      <c r="T140" s="3">
        <f>S140*$T$354</f>
        <v>11101.425355043548</v>
      </c>
      <c r="U140" s="3">
        <v>2803.5899999999979</v>
      </c>
      <c r="V140" s="3">
        <f>U140*$V$354</f>
        <v>3054.6774892715061</v>
      </c>
    </row>
    <row r="141" spans="1:22" s="12" customFormat="1" outlineLevel="1" x14ac:dyDescent="0.35">
      <c r="A141" s="9" t="s">
        <v>22</v>
      </c>
      <c r="B141" s="11" t="s">
        <v>102</v>
      </c>
      <c r="C141" s="11"/>
      <c r="D141" s="12">
        <f>SUM(D137:D140)</f>
        <v>19514596.360000081</v>
      </c>
      <c r="E141" s="12">
        <f t="shared" ref="E141:V141" si="139">SUM(E137:E140)</f>
        <v>19379404.940000124</v>
      </c>
      <c r="F141" s="12">
        <f t="shared" si="139"/>
        <v>205366.84999999966</v>
      </c>
      <c r="G141" s="12">
        <f t="shared" si="139"/>
        <v>419904.56999999622</v>
      </c>
      <c r="H141" s="12">
        <f t="shared" si="139"/>
        <v>880081.72274590714</v>
      </c>
      <c r="I141" s="12">
        <f t="shared" si="139"/>
        <v>408648.09999999619</v>
      </c>
      <c r="J141" s="12">
        <f t="shared" si="139"/>
        <v>874667.83368738671</v>
      </c>
      <c r="K141" s="12">
        <f t="shared" si="139"/>
        <v>406750.20999999612</v>
      </c>
      <c r="L141" s="12">
        <f t="shared" si="139"/>
        <v>969010.952834039</v>
      </c>
      <c r="M141" s="12">
        <f t="shared" si="139"/>
        <v>404553.93999999616</v>
      </c>
      <c r="N141" s="12">
        <f t="shared" si="139"/>
        <v>1126782.7616357175</v>
      </c>
      <c r="O141" s="12">
        <f t="shared" si="139"/>
        <v>397495.69999999629</v>
      </c>
      <c r="P141" s="12">
        <f t="shared" si="139"/>
        <v>1294935.5104696378</v>
      </c>
      <c r="Q141" s="12">
        <f t="shared" si="139"/>
        <v>396671.54999999626</v>
      </c>
      <c r="R141" s="12">
        <f t="shared" si="139"/>
        <v>1389586.3463313924</v>
      </c>
      <c r="S141" s="12">
        <f t="shared" si="139"/>
        <v>394886.23999999627</v>
      </c>
      <c r="T141" s="12">
        <f t="shared" si="139"/>
        <v>1518376.8067419177</v>
      </c>
      <c r="U141" s="12">
        <f t="shared" si="139"/>
        <v>394198.97999999626</v>
      </c>
      <c r="V141" s="12">
        <f t="shared" si="139"/>
        <v>649695.52921908943</v>
      </c>
    </row>
    <row r="142" spans="1:22" s="3" customFormat="1" outlineLevel="1" x14ac:dyDescent="0.35">
      <c r="A142" s="9" t="s">
        <v>22</v>
      </c>
      <c r="B142" s="10" t="s">
        <v>103</v>
      </c>
      <c r="C142" s="10" t="s">
        <v>24</v>
      </c>
      <c r="D142" s="3">
        <v>2018194.0199999986</v>
      </c>
      <c r="E142" s="3">
        <v>1937938.5200000005</v>
      </c>
      <c r="F142" s="3">
        <v>50554.43999999993</v>
      </c>
      <c r="G142" s="3">
        <v>50554.43999999993</v>
      </c>
      <c r="H142" s="3">
        <f>G142*$H$354</f>
        <v>81449.35521653117</v>
      </c>
      <c r="I142" s="3">
        <v>50553.989999999925</v>
      </c>
      <c r="J142" s="3">
        <f>I142*$J$354</f>
        <v>86710.807424225408</v>
      </c>
      <c r="K142" s="3">
        <v>41200.579999999951</v>
      </c>
      <c r="L142" s="3">
        <f>K142*$L$354</f>
        <v>84764.315797877774</v>
      </c>
      <c r="M142" s="3">
        <v>41198.999999999949</v>
      </c>
      <c r="N142" s="3">
        <f>M142*$N$354</f>
        <v>105780.51179562749</v>
      </c>
      <c r="O142" s="3">
        <v>41198.999999999949</v>
      </c>
      <c r="P142" s="3">
        <f>O142*$P$354</f>
        <v>130801.31310000764</v>
      </c>
      <c r="Q142" s="3">
        <v>41198.999999999949</v>
      </c>
      <c r="R142" s="3">
        <f t="shared" ref="R142:R143" si="140">Q142*$R$354</f>
        <v>144632.47100342659</v>
      </c>
      <c r="S142" s="3">
        <v>41198.999999999949</v>
      </c>
      <c r="T142" s="3">
        <f t="shared" ref="T142:T143" si="141">S142*$T$354</f>
        <v>163136.41552525116</v>
      </c>
      <c r="U142" s="3">
        <v>41198.999999999949</v>
      </c>
      <c r="V142" s="3">
        <f t="shared" ref="V142:V143" si="142">U142*$V$354</f>
        <v>44888.752592389304</v>
      </c>
    </row>
    <row r="143" spans="1:22" s="3" customFormat="1" outlineLevel="1" x14ac:dyDescent="0.35">
      <c r="A143" s="9" t="s">
        <v>22</v>
      </c>
      <c r="B143" s="10"/>
      <c r="C143" s="10" t="s">
        <v>28</v>
      </c>
      <c r="D143" s="3">
        <v>23005</v>
      </c>
      <c r="E143" s="3">
        <v>21470</v>
      </c>
      <c r="F143" s="3">
        <v>396.36</v>
      </c>
      <c r="G143" s="3">
        <v>574.87</v>
      </c>
      <c r="H143" s="3">
        <f>G143*$H$354</f>
        <v>926.18553055532482</v>
      </c>
      <c r="I143" s="3">
        <v>574.87</v>
      </c>
      <c r="J143" s="3">
        <f>I143*$J$354</f>
        <v>986.023889785248</v>
      </c>
      <c r="K143" s="3">
        <v>574.87</v>
      </c>
      <c r="L143" s="3">
        <f>K143*$L$354</f>
        <v>1182.7130157567212</v>
      </c>
      <c r="M143" s="3">
        <v>574.87</v>
      </c>
      <c r="N143" s="3">
        <f>M143*$N$354</f>
        <v>1476.0077384390993</v>
      </c>
      <c r="O143" s="3">
        <v>574.87</v>
      </c>
      <c r="P143" s="3">
        <f>O143*$P$354</f>
        <v>1825.1353397364373</v>
      </c>
      <c r="Q143" s="3">
        <v>574.87</v>
      </c>
      <c r="R143" s="3">
        <f t="shared" si="140"/>
        <v>2018.1283187878332</v>
      </c>
      <c r="S143" s="3">
        <v>574.87</v>
      </c>
      <c r="T143" s="3">
        <f t="shared" si="141"/>
        <v>2276.322997961146</v>
      </c>
      <c r="U143" s="3">
        <v>574.87</v>
      </c>
      <c r="V143" s="3">
        <f t="shared" si="142"/>
        <v>626.35494072154347</v>
      </c>
    </row>
    <row r="144" spans="1:22" s="12" customFormat="1" outlineLevel="1" x14ac:dyDescent="0.35">
      <c r="A144" s="9" t="s">
        <v>22</v>
      </c>
      <c r="B144" s="11" t="s">
        <v>104</v>
      </c>
      <c r="C144" s="11"/>
      <c r="D144" s="12">
        <f>SUM(D142:D143)</f>
        <v>2041199.0199999986</v>
      </c>
      <c r="E144" s="12">
        <f t="shared" ref="E144:V144" si="143">SUM(E142:E143)</f>
        <v>1959408.5200000005</v>
      </c>
      <c r="F144" s="12">
        <f t="shared" si="143"/>
        <v>50950.79999999993</v>
      </c>
      <c r="G144" s="12">
        <f t="shared" si="143"/>
        <v>51129.309999999932</v>
      </c>
      <c r="H144" s="12">
        <f t="shared" si="143"/>
        <v>82375.540747086488</v>
      </c>
      <c r="I144" s="12">
        <f t="shared" si="143"/>
        <v>51128.859999999928</v>
      </c>
      <c r="J144" s="12">
        <f t="shared" si="143"/>
        <v>87696.831314010662</v>
      </c>
      <c r="K144" s="12">
        <f t="shared" si="143"/>
        <v>41775.449999999953</v>
      </c>
      <c r="L144" s="12">
        <f t="shared" si="143"/>
        <v>85947.02881363449</v>
      </c>
      <c r="M144" s="12">
        <f t="shared" si="143"/>
        <v>41773.869999999952</v>
      </c>
      <c r="N144" s="12">
        <f t="shared" si="143"/>
        <v>107256.5195340666</v>
      </c>
      <c r="O144" s="12">
        <f t="shared" si="143"/>
        <v>41773.869999999952</v>
      </c>
      <c r="P144" s="12">
        <f t="shared" si="143"/>
        <v>132626.44843974407</v>
      </c>
      <c r="Q144" s="12">
        <f t="shared" si="143"/>
        <v>41773.869999999952</v>
      </c>
      <c r="R144" s="12">
        <f t="shared" si="143"/>
        <v>146650.59932221443</v>
      </c>
      <c r="S144" s="12">
        <f t="shared" si="143"/>
        <v>41773.869999999952</v>
      </c>
      <c r="T144" s="12">
        <f t="shared" si="143"/>
        <v>165412.73852321229</v>
      </c>
      <c r="U144" s="12">
        <f t="shared" si="143"/>
        <v>41773.869999999952</v>
      </c>
      <c r="V144" s="12">
        <f t="shared" si="143"/>
        <v>45515.107533110851</v>
      </c>
    </row>
    <row r="145" spans="1:22" s="3" customFormat="1" outlineLevel="1" x14ac:dyDescent="0.35">
      <c r="A145" s="9" t="s">
        <v>22</v>
      </c>
      <c r="B145" s="10" t="s">
        <v>105</v>
      </c>
      <c r="C145" s="10" t="s">
        <v>24</v>
      </c>
      <c r="D145" s="3">
        <v>987250.59000000276</v>
      </c>
      <c r="E145" s="3">
        <v>974453.40000000177</v>
      </c>
      <c r="F145" s="3">
        <v>33400.989999999976</v>
      </c>
      <c r="G145" s="3">
        <v>32814.06999999992</v>
      </c>
      <c r="H145" s="3">
        <f>G145*$H$354</f>
        <v>52867.460178178539</v>
      </c>
      <c r="I145" s="3">
        <v>26898.429999999913</v>
      </c>
      <c r="J145" s="3">
        <f>I145*$J$354</f>
        <v>46136.508389229086</v>
      </c>
      <c r="K145" s="3">
        <v>16099.300000000025</v>
      </c>
      <c r="L145" s="3">
        <f>K145*$L$354</f>
        <v>33122.013071776593</v>
      </c>
      <c r="M145" s="3">
        <v>16071.360000000026</v>
      </c>
      <c r="N145" s="3">
        <f>M145*$N$354</f>
        <v>41264.027914555714</v>
      </c>
      <c r="O145" s="3">
        <v>16071.360000000026</v>
      </c>
      <c r="P145" s="3">
        <f>O145*$P$354</f>
        <v>51024.417857301021</v>
      </c>
      <c r="Q145" s="3">
        <v>16071.360000000026</v>
      </c>
      <c r="R145" s="3">
        <f t="shared" ref="R145:R147" si="144">Q145*$R$354</f>
        <v>56419.828374126475</v>
      </c>
      <c r="S145" s="3">
        <v>16001.080000000027</v>
      </c>
      <c r="T145" s="3">
        <f t="shared" ref="T145:T147" si="145">S145*$T$354</f>
        <v>63359.762026573306</v>
      </c>
      <c r="U145" s="3">
        <v>15701.760000000024</v>
      </c>
      <c r="V145" s="3">
        <f t="shared" ref="V145:V147" si="146">U145*$V$354</f>
        <v>17107.998250080745</v>
      </c>
    </row>
    <row r="146" spans="1:22" s="3" customFormat="1" outlineLevel="1" x14ac:dyDescent="0.35">
      <c r="A146" s="9" t="s">
        <v>22</v>
      </c>
      <c r="B146" s="10"/>
      <c r="C146" s="10" t="s">
        <v>25</v>
      </c>
      <c r="D146" s="3">
        <v>8944.6299999999992</v>
      </c>
      <c r="E146" s="3">
        <v>2575.7199999999998</v>
      </c>
      <c r="F146" s="3">
        <v>0</v>
      </c>
      <c r="G146" s="3">
        <v>0</v>
      </c>
      <c r="H146" s="3">
        <f>G146*$H$354</f>
        <v>0</v>
      </c>
      <c r="I146" s="3">
        <v>0</v>
      </c>
      <c r="J146" s="3">
        <f>I146*$J$354</f>
        <v>0</v>
      </c>
      <c r="K146" s="3">
        <v>0</v>
      </c>
      <c r="L146" s="3">
        <f>K146*$L$354</f>
        <v>0</v>
      </c>
      <c r="M146" s="3">
        <v>0</v>
      </c>
      <c r="N146" s="3">
        <f>M146*$N$354</f>
        <v>0</v>
      </c>
      <c r="O146" s="3">
        <v>0</v>
      </c>
      <c r="P146" s="3">
        <f>O146*$P$354</f>
        <v>0</v>
      </c>
      <c r="Q146" s="3">
        <v>0</v>
      </c>
      <c r="R146" s="3">
        <f t="shared" si="144"/>
        <v>0</v>
      </c>
      <c r="S146" s="3">
        <v>0</v>
      </c>
      <c r="T146" s="3">
        <f t="shared" si="145"/>
        <v>0</v>
      </c>
      <c r="U146" s="3">
        <v>0</v>
      </c>
      <c r="V146" s="3">
        <f t="shared" si="146"/>
        <v>0</v>
      </c>
    </row>
    <row r="147" spans="1:22" s="3" customFormat="1" outlineLevel="1" x14ac:dyDescent="0.35">
      <c r="A147" s="9" t="s">
        <v>22</v>
      </c>
      <c r="B147" s="10"/>
      <c r="C147" s="10" t="s">
        <v>28</v>
      </c>
      <c r="D147" s="3">
        <v>1779</v>
      </c>
      <c r="E147" s="3">
        <v>1600</v>
      </c>
      <c r="F147" s="3">
        <v>44.400000000000006</v>
      </c>
      <c r="G147" s="3">
        <v>44.400000000000006</v>
      </c>
      <c r="H147" s="3">
        <f>G147*$H$354</f>
        <v>71.53380339321312</v>
      </c>
      <c r="I147" s="3">
        <v>44.400000000000006</v>
      </c>
      <c r="J147" s="3">
        <f>I147*$J$354</f>
        <v>76.155410277915038</v>
      </c>
      <c r="K147" s="3">
        <v>44.400000000000006</v>
      </c>
      <c r="L147" s="3">
        <f>K147*$L$354</f>
        <v>91.346666028142764</v>
      </c>
      <c r="M147" s="3">
        <v>44.400000000000006</v>
      </c>
      <c r="N147" s="3">
        <f>M147*$N$354</f>
        <v>113.99924084870669</v>
      </c>
      <c r="O147" s="3">
        <v>44.400000000000006</v>
      </c>
      <c r="P147" s="3">
        <f>O147*$P$354</f>
        <v>140.9640598470921</v>
      </c>
      <c r="Q147" s="3">
        <v>44.400000000000006</v>
      </c>
      <c r="R147" s="3">
        <f t="shared" si="144"/>
        <v>155.86984423292191</v>
      </c>
      <c r="S147" s="3">
        <v>44.400000000000006</v>
      </c>
      <c r="T147" s="3">
        <f t="shared" si="145"/>
        <v>175.81147234935708</v>
      </c>
      <c r="U147" s="3">
        <v>44.400000000000006</v>
      </c>
      <c r="V147" s="3">
        <f t="shared" si="146"/>
        <v>48.376431833347603</v>
      </c>
    </row>
    <row r="148" spans="1:22" s="12" customFormat="1" outlineLevel="1" x14ac:dyDescent="0.35">
      <c r="A148" s="9" t="s">
        <v>22</v>
      </c>
      <c r="B148" s="11" t="s">
        <v>106</v>
      </c>
      <c r="C148" s="11"/>
      <c r="D148" s="12">
        <f>SUM(D145:D147)</f>
        <v>997974.22000000277</v>
      </c>
      <c r="E148" s="12">
        <f t="shared" ref="E148:V148" si="147">SUM(E145:E147)</f>
        <v>978629.12000000174</v>
      </c>
      <c r="F148" s="12">
        <f t="shared" si="147"/>
        <v>33445.389999999978</v>
      </c>
      <c r="G148" s="12">
        <f t="shared" si="147"/>
        <v>32858.469999999921</v>
      </c>
      <c r="H148" s="12">
        <f t="shared" si="147"/>
        <v>52938.993981571752</v>
      </c>
      <c r="I148" s="12">
        <f t="shared" si="147"/>
        <v>26942.829999999914</v>
      </c>
      <c r="J148" s="12">
        <f t="shared" si="147"/>
        <v>46212.663799506998</v>
      </c>
      <c r="K148" s="12">
        <f t="shared" si="147"/>
        <v>16143.700000000024</v>
      </c>
      <c r="L148" s="12">
        <f t="shared" si="147"/>
        <v>33213.359737804734</v>
      </c>
      <c r="M148" s="12">
        <f t="shared" si="147"/>
        <v>16115.760000000026</v>
      </c>
      <c r="N148" s="12">
        <f t="shared" si="147"/>
        <v>41378.027155404423</v>
      </c>
      <c r="O148" s="12">
        <f t="shared" si="147"/>
        <v>16115.760000000026</v>
      </c>
      <c r="P148" s="12">
        <f t="shared" si="147"/>
        <v>51165.381917148115</v>
      </c>
      <c r="Q148" s="12">
        <f t="shared" si="147"/>
        <v>16115.760000000026</v>
      </c>
      <c r="R148" s="12">
        <f t="shared" si="147"/>
        <v>56575.698218359394</v>
      </c>
      <c r="S148" s="12">
        <f t="shared" si="147"/>
        <v>16045.480000000027</v>
      </c>
      <c r="T148" s="12">
        <f t="shared" si="147"/>
        <v>63535.573498922662</v>
      </c>
      <c r="U148" s="12">
        <f t="shared" si="147"/>
        <v>15746.160000000024</v>
      </c>
      <c r="V148" s="12">
        <f t="shared" si="147"/>
        <v>17156.374681914094</v>
      </c>
    </row>
    <row r="149" spans="1:22" s="3" customFormat="1" outlineLevel="1" x14ac:dyDescent="0.35">
      <c r="A149" s="9" t="s">
        <v>22</v>
      </c>
      <c r="B149" s="10" t="s">
        <v>107</v>
      </c>
      <c r="C149" s="10" t="s">
        <v>24</v>
      </c>
      <c r="D149" s="3">
        <v>2129084.6300000115</v>
      </c>
      <c r="E149" s="3">
        <v>2006286.1400000001</v>
      </c>
      <c r="F149" s="3">
        <v>41013.679999999775</v>
      </c>
      <c r="G149" s="3">
        <v>39145.329999999798</v>
      </c>
      <c r="H149" s="3">
        <f>G149*$H$354</f>
        <v>63067.890540144879</v>
      </c>
      <c r="I149" s="3">
        <v>38883.77999999981</v>
      </c>
      <c r="J149" s="3">
        <f>I149*$J$354</f>
        <v>66693.923852616499</v>
      </c>
      <c r="K149" s="3">
        <v>38788.749999999935</v>
      </c>
      <c r="L149" s="3">
        <f>K149*$L$354</f>
        <v>79802.319637367473</v>
      </c>
      <c r="M149" s="3">
        <v>38680.839999999909</v>
      </c>
      <c r="N149" s="3">
        <f>M149*$N$354</f>
        <v>99315.00890518642</v>
      </c>
      <c r="O149" s="3">
        <v>38400.1</v>
      </c>
      <c r="P149" s="3">
        <f>O149*$P$354</f>
        <v>121915.18005707928</v>
      </c>
      <c r="Q149" s="3">
        <v>38146.410000000033</v>
      </c>
      <c r="R149" s="3">
        <f t="shared" ref="R149:R151" si="148">Q149*$R$354</f>
        <v>133916.10326002655</v>
      </c>
      <c r="S149" s="3">
        <v>37286.160000000033</v>
      </c>
      <c r="T149" s="3">
        <f t="shared" ref="T149:T151" si="149">S149*$T$354</f>
        <v>147642.67314985828</v>
      </c>
      <c r="U149" s="3">
        <v>36587.27000000004</v>
      </c>
      <c r="V149" s="3">
        <f t="shared" ref="V149:V151" si="150">U149*$V$354</f>
        <v>39863.999394668594</v>
      </c>
    </row>
    <row r="150" spans="1:22" s="3" customFormat="1" outlineLevel="1" x14ac:dyDescent="0.35">
      <c r="A150" s="9" t="s">
        <v>22</v>
      </c>
      <c r="B150" s="10"/>
      <c r="C150" s="10" t="s">
        <v>25</v>
      </c>
      <c r="D150" s="3">
        <v>1866280</v>
      </c>
      <c r="E150" s="3">
        <v>1970620</v>
      </c>
      <c r="F150" s="3">
        <v>54739.44000000001</v>
      </c>
      <c r="G150" s="3">
        <v>54739.44000000001</v>
      </c>
      <c r="H150" s="3">
        <f>G150*$H$354</f>
        <v>88191.899522851047</v>
      </c>
      <c r="I150" s="3">
        <v>54739.44000000001</v>
      </c>
      <c r="J150" s="3">
        <f>I150*$J$354</f>
        <v>93889.741251876432</v>
      </c>
      <c r="K150" s="3">
        <v>54739.44000000001</v>
      </c>
      <c r="L150" s="3">
        <f>K150*$L$354</f>
        <v>112618.58883440448</v>
      </c>
      <c r="M150" s="3">
        <v>54739.44000000001</v>
      </c>
      <c r="N150" s="3">
        <f>M150*$N$354</f>
        <v>140546.27487575068</v>
      </c>
      <c r="O150" s="3">
        <v>54739.44000000001</v>
      </c>
      <c r="P150" s="3">
        <f>O150*$P$354</f>
        <v>173790.39856207898</v>
      </c>
      <c r="Q150" s="3">
        <v>54739.44000000001</v>
      </c>
      <c r="R150" s="3">
        <f t="shared" si="148"/>
        <v>192167.29698642736</v>
      </c>
      <c r="S150" s="3">
        <v>54739.44000000001</v>
      </c>
      <c r="T150" s="3">
        <f t="shared" si="149"/>
        <v>216752.737431966</v>
      </c>
      <c r="U150" s="3">
        <v>54739.44000000001</v>
      </c>
      <c r="V150" s="3">
        <f t="shared" si="150"/>
        <v>59641.864589090568</v>
      </c>
    </row>
    <row r="151" spans="1:22" s="3" customFormat="1" outlineLevel="1" x14ac:dyDescent="0.35">
      <c r="A151" s="9" t="s">
        <v>22</v>
      </c>
      <c r="B151" s="10"/>
      <c r="C151" s="10" t="s">
        <v>28</v>
      </c>
      <c r="D151" s="3">
        <v>29485</v>
      </c>
      <c r="E151" s="3">
        <v>27760</v>
      </c>
      <c r="F151" s="3">
        <v>476.76</v>
      </c>
      <c r="G151" s="3">
        <v>734.43000000000006</v>
      </c>
      <c r="H151" s="3">
        <f>G151*$H$354</f>
        <v>1183.2561086954395</v>
      </c>
      <c r="I151" s="3">
        <v>734.43000000000006</v>
      </c>
      <c r="J151" s="3">
        <f>I151*$J$354</f>
        <v>1259.7031074416473</v>
      </c>
      <c r="K151" s="3">
        <v>734.43000000000006</v>
      </c>
      <c r="L151" s="3">
        <f>K151*$L$354</f>
        <v>1510.9849534020018</v>
      </c>
      <c r="M151" s="3">
        <v>734.43000000000006</v>
      </c>
      <c r="N151" s="3">
        <f>M151*$N$354</f>
        <v>1885.6860913629653</v>
      </c>
      <c r="O151" s="3">
        <v>734.43000000000006</v>
      </c>
      <c r="P151" s="3">
        <f>O151*$P$354</f>
        <v>2331.7169926463926</v>
      </c>
      <c r="Q151" s="3">
        <v>734.43000000000006</v>
      </c>
      <c r="R151" s="3">
        <f t="shared" si="148"/>
        <v>2578.2767950447032</v>
      </c>
      <c r="S151" s="3">
        <v>734.43000000000006</v>
      </c>
      <c r="T151" s="3">
        <f t="shared" si="149"/>
        <v>2908.1355774220337</v>
      </c>
      <c r="U151" s="3">
        <v>734.43000000000006</v>
      </c>
      <c r="V151" s="3">
        <f t="shared" si="150"/>
        <v>800.20501872444765</v>
      </c>
    </row>
    <row r="152" spans="1:22" s="12" customFormat="1" outlineLevel="1" x14ac:dyDescent="0.35">
      <c r="A152" s="9" t="s">
        <v>22</v>
      </c>
      <c r="B152" s="11" t="s">
        <v>108</v>
      </c>
      <c r="C152" s="11"/>
      <c r="D152" s="12">
        <f>SUM(D149:D151)</f>
        <v>4024849.6300000115</v>
      </c>
      <c r="E152" s="12">
        <f t="shared" ref="E152:V152" si="151">SUM(E149:E151)</f>
        <v>4004666.14</v>
      </c>
      <c r="F152" s="12">
        <f t="shared" si="151"/>
        <v>96229.879999999786</v>
      </c>
      <c r="G152" s="12">
        <f t="shared" si="151"/>
        <v>94619.199999999808</v>
      </c>
      <c r="H152" s="12">
        <f t="shared" si="151"/>
        <v>152443.04617169136</v>
      </c>
      <c r="I152" s="12">
        <f t="shared" si="151"/>
        <v>94357.64999999982</v>
      </c>
      <c r="J152" s="12">
        <f t="shared" si="151"/>
        <v>161843.36821193458</v>
      </c>
      <c r="K152" s="12">
        <f t="shared" si="151"/>
        <v>94262.619999999937</v>
      </c>
      <c r="L152" s="12">
        <f t="shared" si="151"/>
        <v>193931.89342517394</v>
      </c>
      <c r="M152" s="12">
        <f t="shared" si="151"/>
        <v>94154.709999999905</v>
      </c>
      <c r="N152" s="12">
        <f t="shared" si="151"/>
        <v>241746.96987230005</v>
      </c>
      <c r="O152" s="12">
        <f t="shared" si="151"/>
        <v>93873.97</v>
      </c>
      <c r="P152" s="12">
        <f t="shared" si="151"/>
        <v>298037.29561180464</v>
      </c>
      <c r="Q152" s="12">
        <f t="shared" si="151"/>
        <v>93620.280000000028</v>
      </c>
      <c r="R152" s="12">
        <f t="shared" si="151"/>
        <v>328661.67704149865</v>
      </c>
      <c r="S152" s="12">
        <f t="shared" si="151"/>
        <v>92760.030000000028</v>
      </c>
      <c r="T152" s="12">
        <f t="shared" si="151"/>
        <v>367303.5461592463</v>
      </c>
      <c r="U152" s="12">
        <f t="shared" si="151"/>
        <v>92061.140000000043</v>
      </c>
      <c r="V152" s="12">
        <f t="shared" si="151"/>
        <v>100306.06900248361</v>
      </c>
    </row>
    <row r="153" spans="1:22" s="3" customFormat="1" outlineLevel="1" x14ac:dyDescent="0.35">
      <c r="A153" s="9" t="s">
        <v>22</v>
      </c>
      <c r="B153" s="10" t="s">
        <v>109</v>
      </c>
      <c r="C153" s="10" t="s">
        <v>24</v>
      </c>
      <c r="D153" s="3">
        <v>2987265.5700000334</v>
      </c>
      <c r="E153" s="3">
        <v>2932807.7400000081</v>
      </c>
      <c r="F153" s="3">
        <v>25320.600000000039</v>
      </c>
      <c r="G153" s="3">
        <v>24908.030000000035</v>
      </c>
      <c r="H153" s="3">
        <f>G153*$H$354</f>
        <v>40129.867588564339</v>
      </c>
      <c r="I153" s="3">
        <v>24770.880000000037</v>
      </c>
      <c r="J153" s="3">
        <f>I153*$J$354</f>
        <v>42487.309219482042</v>
      </c>
      <c r="K153" s="3">
        <v>24770.880000000037</v>
      </c>
      <c r="L153" s="3">
        <f>K153*$L$354</f>
        <v>50962.551859982072</v>
      </c>
      <c r="M153" s="3">
        <v>24770.880000000037</v>
      </c>
      <c r="N153" s="3">
        <f>M153*$N$354</f>
        <v>63600.484575549905</v>
      </c>
      <c r="O153" s="3">
        <v>24770.880000000037</v>
      </c>
      <c r="P153" s="3">
        <f>O153*$P$354</f>
        <v>78644.229972638321</v>
      </c>
      <c r="Q153" s="3">
        <v>24770.880000000037</v>
      </c>
      <c r="R153" s="3">
        <f t="shared" ref="R153:R154" si="152">Q153*$R$354</f>
        <v>86960.207367396521</v>
      </c>
      <c r="S153" s="3">
        <v>24770.880000000037</v>
      </c>
      <c r="T153" s="3">
        <f t="shared" ref="T153:T154" si="153">S153*$T$354</f>
        <v>98085.695589847921</v>
      </c>
      <c r="U153" s="3">
        <v>24770.880000000037</v>
      </c>
      <c r="V153" s="3">
        <f t="shared" ref="V153:V154" si="154">U153*$V$354</f>
        <v>26989.342066937726</v>
      </c>
    </row>
    <row r="154" spans="1:22" s="3" customFormat="1" outlineLevel="1" x14ac:dyDescent="0.35">
      <c r="A154" s="9" t="s">
        <v>22</v>
      </c>
      <c r="B154" s="10"/>
      <c r="C154" s="10" t="s">
        <v>25</v>
      </c>
      <c r="D154" s="3">
        <v>2145677.4099999988</v>
      </c>
      <c r="E154" s="3">
        <v>2220822.7199999997</v>
      </c>
      <c r="F154" s="3">
        <v>47856.67000000002</v>
      </c>
      <c r="G154" s="3">
        <v>47412.36000000003</v>
      </c>
      <c r="H154" s="3">
        <f>G154*$H$354</f>
        <v>76387.081951537024</v>
      </c>
      <c r="I154" s="3">
        <v>47410.560000000019</v>
      </c>
      <c r="J154" s="3">
        <f>I154*$J$354</f>
        <v>81319.158745624067</v>
      </c>
      <c r="K154" s="3">
        <v>47410.560000000019</v>
      </c>
      <c r="L154" s="3">
        <f>K154*$L$354</f>
        <v>97540.463750613184</v>
      </c>
      <c r="M154" s="3">
        <v>47410.560000000019</v>
      </c>
      <c r="N154" s="3">
        <f>M154*$N$354</f>
        <v>121729.00559036175</v>
      </c>
      <c r="O154" s="3">
        <v>45541.17</v>
      </c>
      <c r="P154" s="3">
        <f>O154*$P$354</f>
        <v>144587.12192312148</v>
      </c>
      <c r="Q154" s="3">
        <v>43338.100000000013</v>
      </c>
      <c r="R154" s="3">
        <f t="shared" si="152"/>
        <v>152141.95712501789</v>
      </c>
      <c r="S154" s="3">
        <v>38762.459999999963</v>
      </c>
      <c r="T154" s="3">
        <f t="shared" si="153"/>
        <v>153488.40460547415</v>
      </c>
      <c r="U154" s="3">
        <v>38368.439999999966</v>
      </c>
      <c r="V154" s="3">
        <f t="shared" si="154"/>
        <v>41804.689689456885</v>
      </c>
    </row>
    <row r="155" spans="1:22" s="15" customFormat="1" outlineLevel="1" x14ac:dyDescent="0.35">
      <c r="A155" s="13" t="s">
        <v>22</v>
      </c>
      <c r="B155" s="14"/>
      <c r="C155" s="14" t="s">
        <v>54</v>
      </c>
      <c r="D155" s="15">
        <v>4835071.7500000037</v>
      </c>
      <c r="E155" s="15">
        <v>4835147.2600000035</v>
      </c>
      <c r="F155" s="15">
        <v>150724.48000000013</v>
      </c>
      <c r="G155" s="15">
        <v>144440.76000000015</v>
      </c>
      <c r="H155" s="15">
        <f>G155*$H$348</f>
        <v>480068.52208315517</v>
      </c>
      <c r="I155" s="15">
        <v>142929.74000000014</v>
      </c>
      <c r="J155" s="15">
        <f>I155*$J$348</f>
        <v>475927.86089334928</v>
      </c>
      <c r="K155" s="15">
        <v>137582.88000000018</v>
      </c>
      <c r="L155" s="15">
        <f>K155*$L$348</f>
        <v>455084.54863700358</v>
      </c>
      <c r="M155" s="15">
        <v>132998.25000000009</v>
      </c>
      <c r="N155" s="15">
        <f>M155*$N$348</f>
        <v>454630.68485806754</v>
      </c>
      <c r="O155" s="15">
        <v>130563.57000000005</v>
      </c>
      <c r="P155" s="15">
        <f>O155*$P$348</f>
        <v>458966.68723295402</v>
      </c>
      <c r="Q155" s="15">
        <v>128739.89</v>
      </c>
      <c r="R155" s="15">
        <f>Q155*$R$348</f>
        <v>447990.44776469539</v>
      </c>
      <c r="S155" s="15">
        <v>128157.19</v>
      </c>
      <c r="T155" s="15">
        <f>S155*$T$348</f>
        <v>446101.1961997936</v>
      </c>
      <c r="U155" s="15">
        <v>125745.15999999995</v>
      </c>
      <c r="V155" s="15">
        <f>U155*V$348</f>
        <v>431090.20224387629</v>
      </c>
    </row>
    <row r="156" spans="1:22" s="3" customFormat="1" outlineLevel="1" x14ac:dyDescent="0.35">
      <c r="A156" s="9" t="s">
        <v>22</v>
      </c>
      <c r="B156" s="10"/>
      <c r="C156" s="10" t="s">
        <v>28</v>
      </c>
      <c r="D156" s="3">
        <v>66770</v>
      </c>
      <c r="E156" s="3">
        <v>61250</v>
      </c>
      <c r="F156" s="3">
        <v>1448.4699999999996</v>
      </c>
      <c r="G156" s="3">
        <v>1866.569999999999</v>
      </c>
      <c r="H156" s="3">
        <f>G156*$H$354</f>
        <v>3007.2714279204897</v>
      </c>
      <c r="I156" s="3">
        <v>1866.569999999999</v>
      </c>
      <c r="J156" s="3">
        <f>I156*$J$354</f>
        <v>3201.563156811887</v>
      </c>
      <c r="K156" s="3">
        <v>1866.569999999999</v>
      </c>
      <c r="L156" s="3">
        <f>K156*$L$354</f>
        <v>3840.2014956790613</v>
      </c>
      <c r="M156" s="3">
        <v>1866.569999999999</v>
      </c>
      <c r="N156" s="3">
        <f>M156*$N$354</f>
        <v>4792.5126799768095</v>
      </c>
      <c r="O156" s="3">
        <v>1866.569999999999</v>
      </c>
      <c r="P156" s="3">
        <f>O156*$P$354</f>
        <v>5926.1100267744705</v>
      </c>
      <c r="Q156" s="3">
        <v>1866.569999999999</v>
      </c>
      <c r="R156" s="3">
        <f>Q156*$R$354</f>
        <v>6552.7471880595685</v>
      </c>
      <c r="S156" s="3">
        <v>1866.569999999999</v>
      </c>
      <c r="T156" s="3">
        <f>S156*$T$354</f>
        <v>7391.0905392598916</v>
      </c>
      <c r="U156" s="3">
        <v>1554.2499999999993</v>
      </c>
      <c r="V156" s="3">
        <f>U156*$V$354</f>
        <v>1693.4475039860465</v>
      </c>
    </row>
    <row r="157" spans="1:22" s="12" customFormat="1" outlineLevel="1" x14ac:dyDescent="0.35">
      <c r="A157" s="9" t="s">
        <v>22</v>
      </c>
      <c r="B157" s="11" t="s">
        <v>110</v>
      </c>
      <c r="C157" s="11"/>
      <c r="D157" s="12">
        <f>SUM(D153:D156)</f>
        <v>10034784.730000036</v>
      </c>
      <c r="E157" s="12">
        <f t="shared" ref="E157:V157" si="155">SUM(E153:E156)</f>
        <v>10050027.720000012</v>
      </c>
      <c r="F157" s="12">
        <f t="shared" si="155"/>
        <v>225350.22000000018</v>
      </c>
      <c r="G157" s="12">
        <f t="shared" si="155"/>
        <v>218627.72000000023</v>
      </c>
      <c r="H157" s="12">
        <f t="shared" si="155"/>
        <v>599592.74305117701</v>
      </c>
      <c r="I157" s="12">
        <f t="shared" si="155"/>
        <v>216977.7500000002</v>
      </c>
      <c r="J157" s="12">
        <f t="shared" si="155"/>
        <v>602935.89201526728</v>
      </c>
      <c r="K157" s="12">
        <f t="shared" si="155"/>
        <v>211630.89000000025</v>
      </c>
      <c r="L157" s="12">
        <f t="shared" si="155"/>
        <v>607427.76574327797</v>
      </c>
      <c r="M157" s="12">
        <f t="shared" si="155"/>
        <v>207046.26000000015</v>
      </c>
      <c r="N157" s="12">
        <f t="shared" si="155"/>
        <v>644752.68770395592</v>
      </c>
      <c r="O157" s="12">
        <f t="shared" si="155"/>
        <v>202742.19000000009</v>
      </c>
      <c r="P157" s="12">
        <f t="shared" si="155"/>
        <v>688124.14915548824</v>
      </c>
      <c r="Q157" s="12">
        <f t="shared" si="155"/>
        <v>198715.44000000006</v>
      </c>
      <c r="R157" s="12">
        <f t="shared" si="155"/>
        <v>693645.35944516934</v>
      </c>
      <c r="S157" s="12">
        <f t="shared" si="155"/>
        <v>193557.1</v>
      </c>
      <c r="T157" s="12">
        <f t="shared" si="155"/>
        <v>705066.38693437551</v>
      </c>
      <c r="U157" s="12">
        <f t="shared" si="155"/>
        <v>190438.72999999995</v>
      </c>
      <c r="V157" s="12">
        <f t="shared" si="155"/>
        <v>501577.68150425697</v>
      </c>
    </row>
    <row r="158" spans="1:22" s="3" customFormat="1" outlineLevel="1" x14ac:dyDescent="0.35">
      <c r="A158" s="9" t="s">
        <v>22</v>
      </c>
      <c r="B158" s="10" t="s">
        <v>111</v>
      </c>
      <c r="C158" s="10" t="s">
        <v>24</v>
      </c>
      <c r="D158" s="3">
        <v>1156432.6700000202</v>
      </c>
      <c r="E158" s="3">
        <v>1143669.2200000039</v>
      </c>
      <c r="F158" s="3">
        <v>26670.260000000006</v>
      </c>
      <c r="G158" s="3">
        <v>22567.689999999995</v>
      </c>
      <c r="H158" s="3">
        <f>G158*$H$354</f>
        <v>36359.295033760842</v>
      </c>
      <c r="I158" s="3">
        <v>10860.839999999971</v>
      </c>
      <c r="J158" s="3">
        <f>I158*$J$354</f>
        <v>18628.642481143885</v>
      </c>
      <c r="K158" s="3">
        <v>9980.5200000000041</v>
      </c>
      <c r="L158" s="3">
        <f>K158*$L$354</f>
        <v>20533.496108720712</v>
      </c>
      <c r="M158" s="3">
        <v>9943.3400000000038</v>
      </c>
      <c r="N158" s="3">
        <f>M158*$N$354</f>
        <v>25530.027286049088</v>
      </c>
      <c r="O158" s="3">
        <v>9934.0800000000036</v>
      </c>
      <c r="P158" s="3">
        <f>O158*$P$354</f>
        <v>31539.374946977499</v>
      </c>
      <c r="Q158" s="3">
        <v>9928.3100000000031</v>
      </c>
      <c r="R158" s="3">
        <f t="shared" ref="R158:R159" si="156">Q158*$R$354</f>
        <v>34854.147144057679</v>
      </c>
      <c r="S158" s="3">
        <v>9845.8700000000008</v>
      </c>
      <c r="T158" s="3">
        <f t="shared" ref="T158:T159" si="157">S158*$T$354</f>
        <v>38986.867145503697</v>
      </c>
      <c r="U158" s="3">
        <v>9792.4000000000033</v>
      </c>
      <c r="V158" s="3">
        <f t="shared" ref="V158:V159" si="158">U158*$V$354</f>
        <v>10669.400249659306</v>
      </c>
    </row>
    <row r="159" spans="1:22" s="3" customFormat="1" outlineLevel="1" x14ac:dyDescent="0.35">
      <c r="A159" s="9" t="s">
        <v>22</v>
      </c>
      <c r="B159" s="10"/>
      <c r="C159" s="10" t="s">
        <v>28</v>
      </c>
      <c r="D159" s="3">
        <v>3302.3799999999997</v>
      </c>
      <c r="E159" s="3">
        <v>3102.3799999999997</v>
      </c>
      <c r="F159" s="3">
        <v>0</v>
      </c>
      <c r="G159" s="3">
        <v>64.800000000000011</v>
      </c>
      <c r="H159" s="3">
        <f>G159*$H$354</f>
        <v>104.40068603333808</v>
      </c>
      <c r="I159" s="3">
        <v>64.800000000000011</v>
      </c>
      <c r="J159" s="3">
        <f>I159*$J$354</f>
        <v>111.14573391911925</v>
      </c>
      <c r="K159" s="3">
        <v>64.800000000000011</v>
      </c>
      <c r="L159" s="3">
        <f>K159*$L$354</f>
        <v>133.31675582485701</v>
      </c>
      <c r="M159" s="3">
        <v>64.800000000000011</v>
      </c>
      <c r="N159" s="3">
        <f>M159*$N$354</f>
        <v>166.37727042784221</v>
      </c>
      <c r="O159" s="3">
        <v>64.800000000000011</v>
      </c>
      <c r="P159" s="3">
        <f>O159*$P$354</f>
        <v>205.73133058764793</v>
      </c>
      <c r="Q159" s="3">
        <v>64.800000000000011</v>
      </c>
      <c r="R159" s="3">
        <f t="shared" si="156"/>
        <v>227.48571861021034</v>
      </c>
      <c r="S159" s="3">
        <v>64.800000000000011</v>
      </c>
      <c r="T159" s="3">
        <f t="shared" si="157"/>
        <v>256.58971640176435</v>
      </c>
      <c r="U159" s="3">
        <v>64.800000000000011</v>
      </c>
      <c r="V159" s="3">
        <f t="shared" si="158"/>
        <v>70.603441054074878</v>
      </c>
    </row>
    <row r="160" spans="1:22" s="12" customFormat="1" outlineLevel="1" x14ac:dyDescent="0.35">
      <c r="A160" s="9" t="s">
        <v>22</v>
      </c>
      <c r="B160" s="11" t="s">
        <v>112</v>
      </c>
      <c r="C160" s="11"/>
      <c r="D160" s="12">
        <f>SUM(D158:D159)</f>
        <v>1159735.0500000201</v>
      </c>
      <c r="E160" s="12">
        <f t="shared" ref="E160:V160" si="159">SUM(E158:E159)</f>
        <v>1146771.6000000038</v>
      </c>
      <c r="F160" s="12">
        <f t="shared" si="159"/>
        <v>26670.260000000006</v>
      </c>
      <c r="G160" s="12">
        <f t="shared" si="159"/>
        <v>22632.489999999994</v>
      </c>
      <c r="H160" s="12">
        <f t="shared" si="159"/>
        <v>36463.695719794181</v>
      </c>
      <c r="I160" s="12">
        <f t="shared" si="159"/>
        <v>10925.63999999997</v>
      </c>
      <c r="J160" s="12">
        <f t="shared" si="159"/>
        <v>18739.788215063003</v>
      </c>
      <c r="K160" s="12">
        <f t="shared" si="159"/>
        <v>10045.320000000003</v>
      </c>
      <c r="L160" s="12">
        <f t="shared" si="159"/>
        <v>20666.812864545569</v>
      </c>
      <c r="M160" s="12">
        <f t="shared" si="159"/>
        <v>10008.140000000003</v>
      </c>
      <c r="N160" s="12">
        <f t="shared" si="159"/>
        <v>25696.404556476929</v>
      </c>
      <c r="O160" s="12">
        <f t="shared" si="159"/>
        <v>9998.8800000000028</v>
      </c>
      <c r="P160" s="12">
        <f t="shared" si="159"/>
        <v>31745.106277565148</v>
      </c>
      <c r="Q160" s="12">
        <f t="shared" si="159"/>
        <v>9993.1100000000024</v>
      </c>
      <c r="R160" s="12">
        <f t="shared" si="159"/>
        <v>35081.632862667888</v>
      </c>
      <c r="S160" s="12">
        <f t="shared" si="159"/>
        <v>9910.67</v>
      </c>
      <c r="T160" s="12">
        <f t="shared" si="159"/>
        <v>39243.456861905463</v>
      </c>
      <c r="U160" s="12">
        <f t="shared" si="159"/>
        <v>9857.2000000000025</v>
      </c>
      <c r="V160" s="12">
        <f t="shared" si="159"/>
        <v>10740.00369071338</v>
      </c>
    </row>
    <row r="161" spans="1:22" s="3" customFormat="1" outlineLevel="1" x14ac:dyDescent="0.35">
      <c r="A161" s="9" t="s">
        <v>22</v>
      </c>
      <c r="B161" s="10" t="s">
        <v>113</v>
      </c>
      <c r="C161" s="10" t="s">
        <v>24</v>
      </c>
      <c r="D161" s="3">
        <v>1618299.6000000208</v>
      </c>
      <c r="E161" s="3">
        <v>1578669.1700000002</v>
      </c>
      <c r="F161" s="3">
        <v>41222.399999999994</v>
      </c>
      <c r="G161" s="3">
        <v>41222.399999999994</v>
      </c>
      <c r="H161" s="3">
        <f>G161*$H$354</f>
        <v>66414.303085504231</v>
      </c>
      <c r="I161" s="3">
        <v>41222.399999999994</v>
      </c>
      <c r="J161" s="3">
        <f>I161*$J$354</f>
        <v>70705.152807214501</v>
      </c>
      <c r="K161" s="3">
        <v>41222.399999999994</v>
      </c>
      <c r="L161" s="3">
        <f>K161*$L$354</f>
        <v>84809.207335101601</v>
      </c>
      <c r="M161" s="3">
        <v>41222.399999999994</v>
      </c>
      <c r="N161" s="3">
        <f>M161*$N$354</f>
        <v>105840.59247661545</v>
      </c>
      <c r="O161" s="3">
        <v>41222.399999999994</v>
      </c>
      <c r="P161" s="3">
        <f>O161*$P$354</f>
        <v>130875.60496938665</v>
      </c>
      <c r="Q161" s="3">
        <v>41222.399999999994</v>
      </c>
      <c r="R161" s="3">
        <f t="shared" ref="R161:R162" si="160">Q161*$R$354</f>
        <v>144714.618624036</v>
      </c>
      <c r="S161" s="3">
        <v>41222.399999999994</v>
      </c>
      <c r="T161" s="3">
        <f t="shared" ref="T161:T162" si="161">S161*$T$354</f>
        <v>163229.07292284086</v>
      </c>
      <c r="U161" s="3">
        <v>41222.399999999994</v>
      </c>
      <c r="V161" s="3">
        <f t="shared" ref="V161:V162" si="162">U161*$V$354</f>
        <v>44914.248279436659</v>
      </c>
    </row>
    <row r="162" spans="1:22" s="3" customFormat="1" outlineLevel="1" x14ac:dyDescent="0.35">
      <c r="A162" s="9" t="s">
        <v>22</v>
      </c>
      <c r="B162" s="10"/>
      <c r="C162" s="10" t="s">
        <v>28</v>
      </c>
      <c r="D162" s="3">
        <v>2930</v>
      </c>
      <c r="E162" s="3">
        <v>2700</v>
      </c>
      <c r="F162" s="3">
        <v>0</v>
      </c>
      <c r="G162" s="3">
        <v>43.75</v>
      </c>
      <c r="H162" s="3">
        <f>G162*$H$354</f>
        <v>70.486574289483642</v>
      </c>
      <c r="I162" s="3">
        <v>43.75</v>
      </c>
      <c r="J162" s="3">
        <f>I162*$J$354</f>
        <v>75.040522514837448</v>
      </c>
      <c r="K162" s="3">
        <v>43.75</v>
      </c>
      <c r="L162" s="3">
        <f>K162*$L$354</f>
        <v>90.009383755208219</v>
      </c>
      <c r="M162" s="3">
        <v>43.75</v>
      </c>
      <c r="N162" s="3">
        <f>M162*$N$354</f>
        <v>112.33033304348913</v>
      </c>
      <c r="O162" s="3">
        <v>43.75</v>
      </c>
      <c r="P162" s="3">
        <f>O162*$P$354</f>
        <v>138.90039680879005</v>
      </c>
      <c r="Q162" s="3">
        <v>43.75</v>
      </c>
      <c r="R162" s="3">
        <f t="shared" si="160"/>
        <v>153.58796588266515</v>
      </c>
      <c r="S162" s="3">
        <v>43.75</v>
      </c>
      <c r="T162" s="3">
        <f t="shared" si="161"/>
        <v>173.23765574964798</v>
      </c>
      <c r="U162" s="3">
        <v>43.75</v>
      </c>
      <c r="V162" s="3">
        <f t="shared" si="162"/>
        <v>47.668218304255795</v>
      </c>
    </row>
    <row r="163" spans="1:22" s="12" customFormat="1" outlineLevel="1" x14ac:dyDescent="0.35">
      <c r="A163" s="9" t="s">
        <v>22</v>
      </c>
      <c r="B163" s="11" t="s">
        <v>114</v>
      </c>
      <c r="C163" s="11"/>
      <c r="D163" s="12">
        <f>SUM(D161:D162)</f>
        <v>1621229.6000000208</v>
      </c>
      <c r="E163" s="12">
        <f t="shared" ref="E163:V163" si="163">SUM(E161:E162)</f>
        <v>1581369.1700000002</v>
      </c>
      <c r="F163" s="12">
        <f t="shared" si="163"/>
        <v>41222.399999999994</v>
      </c>
      <c r="G163" s="12">
        <f t="shared" si="163"/>
        <v>41266.149999999994</v>
      </c>
      <c r="H163" s="12">
        <f t="shared" si="163"/>
        <v>66484.789659793722</v>
      </c>
      <c r="I163" s="12">
        <f t="shared" si="163"/>
        <v>41266.149999999994</v>
      </c>
      <c r="J163" s="12">
        <f t="shared" si="163"/>
        <v>70780.193329729344</v>
      </c>
      <c r="K163" s="12">
        <f t="shared" si="163"/>
        <v>41266.149999999994</v>
      </c>
      <c r="L163" s="12">
        <f t="shared" si="163"/>
        <v>84899.216718856813</v>
      </c>
      <c r="M163" s="12">
        <f t="shared" si="163"/>
        <v>41266.149999999994</v>
      </c>
      <c r="N163" s="12">
        <f t="shared" si="163"/>
        <v>105952.92280965894</v>
      </c>
      <c r="O163" s="12">
        <f t="shared" si="163"/>
        <v>41266.149999999994</v>
      </c>
      <c r="P163" s="12">
        <f t="shared" si="163"/>
        <v>131014.50536619544</v>
      </c>
      <c r="Q163" s="12">
        <f t="shared" si="163"/>
        <v>41266.149999999994</v>
      </c>
      <c r="R163" s="12">
        <f t="shared" si="163"/>
        <v>144868.20658991867</v>
      </c>
      <c r="S163" s="12">
        <f t="shared" si="163"/>
        <v>41266.149999999994</v>
      </c>
      <c r="T163" s="12">
        <f t="shared" si="163"/>
        <v>163402.31057859052</v>
      </c>
      <c r="U163" s="12">
        <f t="shared" si="163"/>
        <v>41266.149999999994</v>
      </c>
      <c r="V163" s="12">
        <f t="shared" si="163"/>
        <v>44961.916497740916</v>
      </c>
    </row>
    <row r="164" spans="1:22" s="3" customFormat="1" outlineLevel="1" x14ac:dyDescent="0.35">
      <c r="A164" s="9" t="s">
        <v>22</v>
      </c>
      <c r="B164" s="10" t="s">
        <v>115</v>
      </c>
      <c r="C164" s="10" t="s">
        <v>24</v>
      </c>
      <c r="D164" s="3">
        <v>956313.90999999794</v>
      </c>
      <c r="E164" s="3">
        <v>930390.41999999643</v>
      </c>
      <c r="F164" s="3">
        <v>13975.91999999998</v>
      </c>
      <c r="G164" s="3">
        <v>13975.91999999998</v>
      </c>
      <c r="H164" s="3">
        <f>G164*$H$354</f>
        <v>22516.907962145804</v>
      </c>
      <c r="I164" s="3">
        <v>13975.91999999998</v>
      </c>
      <c r="J164" s="3">
        <f>I164*$J$354</f>
        <v>23971.664901155782</v>
      </c>
      <c r="K164" s="3">
        <v>13975.91999999998</v>
      </c>
      <c r="L164" s="3">
        <f>K164*$L$354</f>
        <v>28753.461636847725</v>
      </c>
      <c r="M164" s="3">
        <v>13975.91999999998</v>
      </c>
      <c r="N164" s="3">
        <f>M164*$N$354</f>
        <v>35883.879958609337</v>
      </c>
      <c r="O164" s="3">
        <v>13975.91999999998</v>
      </c>
      <c r="P164" s="3">
        <f>O164*$P$354</f>
        <v>44371.676200409194</v>
      </c>
      <c r="Q164" s="3">
        <v>13975.91999999998</v>
      </c>
      <c r="R164" s="3">
        <f t="shared" ref="R164:R165" si="164">Q164*$R$354</f>
        <v>49063.614266030956</v>
      </c>
      <c r="S164" s="3">
        <v>13975.91999999998</v>
      </c>
      <c r="T164" s="3">
        <f t="shared" ref="T164:T165" si="165">S164*$T$354</f>
        <v>55340.699834162668</v>
      </c>
      <c r="U164" s="3">
        <v>13975.50999999998</v>
      </c>
      <c r="V164" s="3">
        <f t="shared" ref="V164:V165" si="166">U164*$V$354</f>
        <v>15227.146550704205</v>
      </c>
    </row>
    <row r="165" spans="1:22" s="3" customFormat="1" outlineLevel="1" x14ac:dyDescent="0.35">
      <c r="A165" s="9" t="s">
        <v>22</v>
      </c>
      <c r="B165" s="10"/>
      <c r="C165" s="10" t="s">
        <v>28</v>
      </c>
      <c r="D165" s="3">
        <v>8812</v>
      </c>
      <c r="E165" s="3">
        <v>7600</v>
      </c>
      <c r="F165" s="3">
        <v>161.04000000000002</v>
      </c>
      <c r="G165" s="3">
        <v>202.18</v>
      </c>
      <c r="H165" s="3">
        <f>G165*$H$354</f>
        <v>325.73658491080693</v>
      </c>
      <c r="I165" s="3">
        <v>202.18</v>
      </c>
      <c r="J165" s="3">
        <f>I165*$J$354</f>
        <v>346.7815506754248</v>
      </c>
      <c r="K165" s="3">
        <v>202.18</v>
      </c>
      <c r="L165" s="3">
        <f>K165*$L$354</f>
        <v>415.95650760292568</v>
      </c>
      <c r="M165" s="3">
        <v>202.18</v>
      </c>
      <c r="N165" s="3">
        <f>M165*$N$354</f>
        <v>519.10735393674588</v>
      </c>
      <c r="O165" s="3">
        <v>202.18</v>
      </c>
      <c r="P165" s="3">
        <f>O165*$P$354</f>
        <v>641.89445089831247</v>
      </c>
      <c r="Q165" s="3">
        <v>202.18</v>
      </c>
      <c r="R165" s="3">
        <f t="shared" si="164"/>
        <v>709.7694843921654</v>
      </c>
      <c r="S165" s="3">
        <v>202.18</v>
      </c>
      <c r="T165" s="3">
        <f t="shared" si="165"/>
        <v>800.5757540448875</v>
      </c>
      <c r="U165" s="3">
        <v>202.18</v>
      </c>
      <c r="V165" s="3">
        <f t="shared" si="166"/>
        <v>220.2870943258157</v>
      </c>
    </row>
    <row r="166" spans="1:22" s="12" customFormat="1" outlineLevel="1" x14ac:dyDescent="0.35">
      <c r="A166" s="9" t="s">
        <v>22</v>
      </c>
      <c r="B166" s="11" t="s">
        <v>116</v>
      </c>
      <c r="C166" s="11"/>
      <c r="D166" s="12">
        <f>SUM(D164:D165)</f>
        <v>965125.90999999794</v>
      </c>
      <c r="E166" s="12">
        <f t="shared" ref="E166:V166" si="167">SUM(E164:E165)</f>
        <v>937990.41999999643</v>
      </c>
      <c r="F166" s="12">
        <f t="shared" si="167"/>
        <v>14136.959999999981</v>
      </c>
      <c r="G166" s="12">
        <f t="shared" si="167"/>
        <v>14178.09999999998</v>
      </c>
      <c r="H166" s="12">
        <f t="shared" si="167"/>
        <v>22842.64454705661</v>
      </c>
      <c r="I166" s="12">
        <f t="shared" si="167"/>
        <v>14178.09999999998</v>
      </c>
      <c r="J166" s="12">
        <f t="shared" si="167"/>
        <v>24318.446451831205</v>
      </c>
      <c r="K166" s="12">
        <f t="shared" si="167"/>
        <v>14178.09999999998</v>
      </c>
      <c r="L166" s="12">
        <f t="shared" si="167"/>
        <v>29169.41814445065</v>
      </c>
      <c r="M166" s="12">
        <f t="shared" si="167"/>
        <v>14178.09999999998</v>
      </c>
      <c r="N166" s="12">
        <f t="shared" si="167"/>
        <v>36402.98731254608</v>
      </c>
      <c r="O166" s="12">
        <f t="shared" si="167"/>
        <v>14178.09999999998</v>
      </c>
      <c r="P166" s="12">
        <f t="shared" si="167"/>
        <v>45013.570651307506</v>
      </c>
      <c r="Q166" s="12">
        <f t="shared" si="167"/>
        <v>14178.09999999998</v>
      </c>
      <c r="R166" s="12">
        <f t="shared" si="167"/>
        <v>49773.38375042312</v>
      </c>
      <c r="S166" s="12">
        <f t="shared" si="167"/>
        <v>14178.09999999998</v>
      </c>
      <c r="T166" s="12">
        <f t="shared" si="167"/>
        <v>56141.275588207558</v>
      </c>
      <c r="U166" s="12">
        <f t="shared" si="167"/>
        <v>14177.689999999981</v>
      </c>
      <c r="V166" s="12">
        <f t="shared" si="167"/>
        <v>15447.43364503002</v>
      </c>
    </row>
    <row r="167" spans="1:22" s="3" customFormat="1" outlineLevel="1" x14ac:dyDescent="0.35">
      <c r="A167" s="9" t="s">
        <v>22</v>
      </c>
      <c r="B167" s="10" t="s">
        <v>117</v>
      </c>
      <c r="C167" s="10" t="s">
        <v>24</v>
      </c>
      <c r="D167" s="3">
        <v>4439356.2900000438</v>
      </c>
      <c r="E167" s="3">
        <v>4416114.0300000431</v>
      </c>
      <c r="F167" s="3">
        <v>112084.17000000074</v>
      </c>
      <c r="G167" s="3">
        <v>110620.41000000073</v>
      </c>
      <c r="H167" s="3">
        <f>G167*$H$354</f>
        <v>178222.94279767293</v>
      </c>
      <c r="I167" s="3">
        <v>110359.68000000072</v>
      </c>
      <c r="J167" s="3">
        <f>I167*$J$354</f>
        <v>189290.24118332137</v>
      </c>
      <c r="K167" s="3">
        <v>109458.01000000071</v>
      </c>
      <c r="L167" s="3">
        <f>K167*$L$354</f>
        <v>225194.24062106246</v>
      </c>
      <c r="M167" s="3">
        <v>109087.94000000072</v>
      </c>
      <c r="N167" s="3">
        <f>M167*$N$354</f>
        <v>280088.79157093121</v>
      </c>
      <c r="O167" s="3">
        <v>105514.20000000071</v>
      </c>
      <c r="P167" s="3">
        <f>O167*$P$354</f>
        <v>334993.46854770591</v>
      </c>
      <c r="Q167" s="3">
        <v>101293.34000000065</v>
      </c>
      <c r="R167" s="3">
        <f t="shared" ref="R167:R168" si="168">Q167*$R$354</f>
        <v>355598.58395568683</v>
      </c>
      <c r="S167" s="3">
        <v>98823.980000000593</v>
      </c>
      <c r="T167" s="3">
        <f t="shared" ref="T167:T168" si="169">S167*$T$354</f>
        <v>391315.07718971884</v>
      </c>
      <c r="U167" s="3">
        <v>98434.630000000616</v>
      </c>
      <c r="V167" s="3">
        <f t="shared" ref="V167:V168" si="170">U167*$V$354</f>
        <v>107250.36414945545</v>
      </c>
    </row>
    <row r="168" spans="1:22" s="3" customFormat="1" outlineLevel="1" x14ac:dyDescent="0.35">
      <c r="A168" s="9" t="s">
        <v>22</v>
      </c>
      <c r="B168" s="10"/>
      <c r="C168" s="10" t="s">
        <v>28</v>
      </c>
      <c r="D168" s="3">
        <v>49568</v>
      </c>
      <c r="E168" s="3">
        <v>45350</v>
      </c>
      <c r="F168" s="3">
        <v>882.36000000000013</v>
      </c>
      <c r="G168" s="3">
        <v>1214.5200000000002</v>
      </c>
      <c r="H168" s="3">
        <f>G168*$H$354</f>
        <v>1956.7395247100271</v>
      </c>
      <c r="I168" s="3">
        <v>1214.5200000000002</v>
      </c>
      <c r="J168" s="3">
        <f>I168*$J$354</f>
        <v>2083.1592092507517</v>
      </c>
      <c r="K168" s="3">
        <v>1214.5200000000002</v>
      </c>
      <c r="L168" s="3">
        <f>K168*$L$354</f>
        <v>2498.7016401914402</v>
      </c>
      <c r="M168" s="3">
        <v>1214.5200000000002</v>
      </c>
      <c r="N168" s="3">
        <f>M168*$N$354</f>
        <v>3118.3413962966501</v>
      </c>
      <c r="O168" s="3">
        <v>1214.5200000000002</v>
      </c>
      <c r="P168" s="3">
        <f>O168*$P$354</f>
        <v>3855.938512736268</v>
      </c>
      <c r="Q168" s="3">
        <v>1214.5200000000002</v>
      </c>
      <c r="R168" s="3">
        <f t="shared" si="168"/>
        <v>4263.6721445443309</v>
      </c>
      <c r="S168" s="3">
        <v>1214.5200000000002</v>
      </c>
      <c r="T168" s="3">
        <f t="shared" si="169"/>
        <v>4809.1565179671434</v>
      </c>
      <c r="U168" s="3">
        <v>1214.5200000000002</v>
      </c>
      <c r="V168" s="3">
        <f t="shared" si="170"/>
        <v>1323.2915313116516</v>
      </c>
    </row>
    <row r="169" spans="1:22" s="12" customFormat="1" outlineLevel="1" x14ac:dyDescent="0.35">
      <c r="A169" s="9" t="s">
        <v>22</v>
      </c>
      <c r="B169" s="11" t="s">
        <v>118</v>
      </c>
      <c r="C169" s="11"/>
      <c r="D169" s="12">
        <f>SUM(D167:D168)</f>
        <v>4488924.2900000438</v>
      </c>
      <c r="E169" s="12">
        <f t="shared" ref="E169:V169" si="171">SUM(E167:E168)</f>
        <v>4461464.0300000431</v>
      </c>
      <c r="F169" s="12">
        <f t="shared" si="171"/>
        <v>112966.53000000074</v>
      </c>
      <c r="G169" s="12">
        <f t="shared" si="171"/>
        <v>111834.93000000074</v>
      </c>
      <c r="H169" s="12">
        <f t="shared" si="171"/>
        <v>180179.68232238296</v>
      </c>
      <c r="I169" s="12">
        <f t="shared" si="171"/>
        <v>111574.20000000072</v>
      </c>
      <c r="J169" s="12">
        <f t="shared" si="171"/>
        <v>191373.40039257213</v>
      </c>
      <c r="K169" s="12">
        <f t="shared" si="171"/>
        <v>110672.53000000071</v>
      </c>
      <c r="L169" s="12">
        <f t="shared" si="171"/>
        <v>227692.94226125389</v>
      </c>
      <c r="M169" s="12">
        <f t="shared" si="171"/>
        <v>110302.46000000072</v>
      </c>
      <c r="N169" s="12">
        <f t="shared" si="171"/>
        <v>283207.13296722784</v>
      </c>
      <c r="O169" s="12">
        <f t="shared" si="171"/>
        <v>106728.72000000071</v>
      </c>
      <c r="P169" s="12">
        <f t="shared" si="171"/>
        <v>338849.4070604422</v>
      </c>
      <c r="Q169" s="12">
        <f t="shared" si="171"/>
        <v>102507.86000000066</v>
      </c>
      <c r="R169" s="12">
        <f t="shared" si="171"/>
        <v>359862.25610023114</v>
      </c>
      <c r="S169" s="12">
        <f t="shared" si="171"/>
        <v>100038.5000000006</v>
      </c>
      <c r="T169" s="12">
        <f t="shared" si="171"/>
        <v>396124.23370768595</v>
      </c>
      <c r="U169" s="12">
        <f t="shared" si="171"/>
        <v>99649.15000000062</v>
      </c>
      <c r="V169" s="12">
        <f t="shared" si="171"/>
        <v>108573.6556807671</v>
      </c>
    </row>
    <row r="170" spans="1:22" s="3" customFormat="1" outlineLevel="1" x14ac:dyDescent="0.35">
      <c r="A170" s="9" t="s">
        <v>22</v>
      </c>
      <c r="B170" s="10" t="s">
        <v>119</v>
      </c>
      <c r="C170" s="10" t="s">
        <v>24</v>
      </c>
      <c r="D170" s="3">
        <v>101742.22999999998</v>
      </c>
      <c r="E170" s="3">
        <v>91799.229999999981</v>
      </c>
      <c r="F170" s="3">
        <v>2541.0000000000005</v>
      </c>
      <c r="G170" s="3">
        <v>2541.0000000000005</v>
      </c>
      <c r="H170" s="3">
        <f>G170*$H$354</f>
        <v>4093.8602347332107</v>
      </c>
      <c r="I170" s="3">
        <v>2541.0000000000005</v>
      </c>
      <c r="J170" s="3">
        <f>I170*$J$354</f>
        <v>4358.3535476617599</v>
      </c>
      <c r="K170" s="3">
        <v>2541.0000000000005</v>
      </c>
      <c r="L170" s="3">
        <f>K170*$L$354</f>
        <v>5227.7450085024948</v>
      </c>
      <c r="M170" s="3">
        <v>2541.0000000000005</v>
      </c>
      <c r="N170" s="3">
        <f>M170*$N$354</f>
        <v>6524.14574316585</v>
      </c>
      <c r="O170" s="3">
        <v>2541.0000000000005</v>
      </c>
      <c r="P170" s="3">
        <f>O170*$P$354</f>
        <v>8067.3350466545271</v>
      </c>
      <c r="Q170" s="3">
        <v>2541.0000000000005</v>
      </c>
      <c r="R170" s="3">
        <f t="shared" ref="R170:R172" si="172">Q170*$R$354</f>
        <v>8920.3890584651926</v>
      </c>
      <c r="S170" s="3">
        <v>2541.0000000000005</v>
      </c>
      <c r="T170" s="3">
        <f t="shared" ref="T170:T172" si="173">S170*$T$354</f>
        <v>10061.643045939556</v>
      </c>
      <c r="U170" s="3">
        <v>2541.0000000000005</v>
      </c>
      <c r="V170" s="3">
        <f t="shared" ref="V170:V172" si="174">U170*$V$354</f>
        <v>2768.5701191111771</v>
      </c>
    </row>
    <row r="171" spans="1:22" s="3" customFormat="1" outlineLevel="1" x14ac:dyDescent="0.35">
      <c r="A171" s="9" t="s">
        <v>22</v>
      </c>
      <c r="B171" s="10"/>
      <c r="C171" s="10" t="s">
        <v>25</v>
      </c>
      <c r="D171" s="3">
        <v>5436848.5999999978</v>
      </c>
      <c r="E171" s="3">
        <v>4957482.0299999993</v>
      </c>
      <c r="F171" s="3">
        <v>45841.160000000025</v>
      </c>
      <c r="G171" s="3">
        <v>115274.91999999998</v>
      </c>
      <c r="H171" s="3">
        <f>G171*$H$354</f>
        <v>185721.92485244074</v>
      </c>
      <c r="I171" s="3">
        <v>112805.88000000002</v>
      </c>
      <c r="J171" s="3">
        <f>I171*$J$354</f>
        <v>193485.99263876691</v>
      </c>
      <c r="K171" s="3">
        <v>112805.88000000002</v>
      </c>
      <c r="L171" s="3">
        <f>K171*$L$354</f>
        <v>232082.00554889074</v>
      </c>
      <c r="M171" s="3">
        <v>112805.88000000002</v>
      </c>
      <c r="N171" s="3">
        <f>M171*$N$354</f>
        <v>289634.79016374564</v>
      </c>
      <c r="O171" s="3">
        <v>106785.67999999996</v>
      </c>
      <c r="P171" s="3">
        <f>O171*$P$354</f>
        <v>339030.24743991933</v>
      </c>
      <c r="Q171" s="3">
        <v>105101.80000000002</v>
      </c>
      <c r="R171" s="3">
        <f t="shared" si="172"/>
        <v>368968.49537386739</v>
      </c>
      <c r="S171" s="3">
        <v>101601.75000000001</v>
      </c>
      <c r="T171" s="3">
        <f t="shared" si="173"/>
        <v>402314.262629984</v>
      </c>
      <c r="U171" s="3">
        <v>100867.67000000003</v>
      </c>
      <c r="V171" s="3">
        <f t="shared" si="174"/>
        <v>109901.30544918022</v>
      </c>
    </row>
    <row r="172" spans="1:22" s="3" customFormat="1" outlineLevel="1" x14ac:dyDescent="0.35">
      <c r="A172" s="9" t="s">
        <v>22</v>
      </c>
      <c r="B172" s="10"/>
      <c r="C172" s="10" t="s">
        <v>28</v>
      </c>
      <c r="D172" s="3">
        <v>73625</v>
      </c>
      <c r="E172" s="3">
        <v>68035</v>
      </c>
      <c r="F172" s="3">
        <v>1725.8399999999997</v>
      </c>
      <c r="G172" s="3">
        <v>1862.2399999999996</v>
      </c>
      <c r="H172" s="3">
        <f>G172*$H$354</f>
        <v>3000.2952709679539</v>
      </c>
      <c r="I172" s="3">
        <v>1862.2399999999996</v>
      </c>
      <c r="J172" s="3">
        <f>I172*$J$354</f>
        <v>3194.136289097848</v>
      </c>
      <c r="K172" s="3">
        <v>1862.2399999999996</v>
      </c>
      <c r="L172" s="3">
        <f>K172*$L$354</f>
        <v>3831.2931383839755</v>
      </c>
      <c r="M172" s="3">
        <v>1862.2399999999996</v>
      </c>
      <c r="N172" s="3">
        <f>M172*$N$354</f>
        <v>4781.3951864435921</v>
      </c>
      <c r="O172" s="3">
        <v>1862.2399999999996</v>
      </c>
      <c r="P172" s="3">
        <f>O172*$P$354</f>
        <v>5912.3628560731686</v>
      </c>
      <c r="Q172" s="3">
        <v>1862.2399999999996</v>
      </c>
      <c r="R172" s="3">
        <f t="shared" si="172"/>
        <v>6537.5463676647832</v>
      </c>
      <c r="S172" s="3">
        <v>1862.2399999999996</v>
      </c>
      <c r="T172" s="3">
        <f t="shared" si="173"/>
        <v>7373.9449609879857</v>
      </c>
      <c r="U172" s="3">
        <v>1862.2399999999996</v>
      </c>
      <c r="V172" s="3">
        <f t="shared" si="174"/>
        <v>2029.0208652552524</v>
      </c>
    </row>
    <row r="173" spans="1:22" s="12" customFormat="1" outlineLevel="1" x14ac:dyDescent="0.35">
      <c r="A173" s="9" t="s">
        <v>22</v>
      </c>
      <c r="B173" s="11" t="s">
        <v>120</v>
      </c>
      <c r="C173" s="11"/>
      <c r="D173" s="12">
        <f>SUM(D170:D172)</f>
        <v>5612215.8299999982</v>
      </c>
      <c r="E173" s="12">
        <f t="shared" ref="E173:V173" si="175">SUM(E170:E172)</f>
        <v>5117316.26</v>
      </c>
      <c r="F173" s="12">
        <f t="shared" si="175"/>
        <v>50108.000000000022</v>
      </c>
      <c r="G173" s="12">
        <f t="shared" si="175"/>
        <v>119678.15999999999</v>
      </c>
      <c r="H173" s="12">
        <f t="shared" si="175"/>
        <v>192816.08035814192</v>
      </c>
      <c r="I173" s="12">
        <f t="shared" si="175"/>
        <v>117209.12000000002</v>
      </c>
      <c r="J173" s="12">
        <f t="shared" si="175"/>
        <v>201038.48247552651</v>
      </c>
      <c r="K173" s="12">
        <f t="shared" si="175"/>
        <v>117209.12000000002</v>
      </c>
      <c r="L173" s="12">
        <f t="shared" si="175"/>
        <v>241141.04369577722</v>
      </c>
      <c r="M173" s="12">
        <f t="shared" si="175"/>
        <v>117209.12000000002</v>
      </c>
      <c r="N173" s="12">
        <f t="shared" si="175"/>
        <v>300940.33109335508</v>
      </c>
      <c r="O173" s="12">
        <f t="shared" si="175"/>
        <v>111188.91999999997</v>
      </c>
      <c r="P173" s="12">
        <f t="shared" si="175"/>
        <v>353009.94534264703</v>
      </c>
      <c r="Q173" s="12">
        <f t="shared" si="175"/>
        <v>109505.04000000002</v>
      </c>
      <c r="R173" s="12">
        <f t="shared" si="175"/>
        <v>384426.43079999735</v>
      </c>
      <c r="S173" s="12">
        <f t="shared" si="175"/>
        <v>106004.99000000002</v>
      </c>
      <c r="T173" s="12">
        <f t="shared" si="175"/>
        <v>419749.85063691158</v>
      </c>
      <c r="U173" s="12">
        <f t="shared" si="175"/>
        <v>105270.91000000003</v>
      </c>
      <c r="V173" s="12">
        <f t="shared" si="175"/>
        <v>114698.89643354664</v>
      </c>
    </row>
    <row r="174" spans="1:22" s="3" customFormat="1" outlineLevel="1" x14ac:dyDescent="0.35">
      <c r="A174" s="9" t="s">
        <v>22</v>
      </c>
      <c r="B174" s="10" t="s">
        <v>121</v>
      </c>
      <c r="C174" s="10" t="s">
        <v>24</v>
      </c>
      <c r="D174" s="3">
        <v>1791271.5600000047</v>
      </c>
      <c r="E174" s="3">
        <v>1733520.1000000038</v>
      </c>
      <c r="F174" s="3">
        <v>38439.700000000106</v>
      </c>
      <c r="G174" s="3">
        <v>37746.270000000084</v>
      </c>
      <c r="H174" s="3">
        <f>G174*$H$354</f>
        <v>60813.834617278029</v>
      </c>
      <c r="I174" s="3">
        <v>36864.350000000093</v>
      </c>
      <c r="J174" s="3">
        <f>I174*$J$354</f>
        <v>63230.17339816811</v>
      </c>
      <c r="K174" s="3">
        <v>36317.240000000114</v>
      </c>
      <c r="L174" s="3">
        <f>K174*$L$354</f>
        <v>74717.540390628768</v>
      </c>
      <c r="M174" s="3">
        <v>35932.720000000096</v>
      </c>
      <c r="N174" s="3">
        <f>M174*$N$354</f>
        <v>92259.072108764653</v>
      </c>
      <c r="O174" s="3">
        <v>35606.220000000103</v>
      </c>
      <c r="P174" s="3">
        <f>O174*$P$354</f>
        <v>113044.98484253921</v>
      </c>
      <c r="Q174" s="3">
        <v>35437.950000000099</v>
      </c>
      <c r="R174" s="3">
        <f t="shared" ref="R174:R176" si="176">Q174*$R$354</f>
        <v>124407.8321268939</v>
      </c>
      <c r="S174" s="3">
        <v>26540.500000000138</v>
      </c>
      <c r="T174" s="3">
        <f t="shared" ref="T174:T176" si="177">S174*$T$354</f>
        <v>105092.891483967</v>
      </c>
      <c r="U174" s="3">
        <v>21931.390000000079</v>
      </c>
      <c r="V174" s="3">
        <f t="shared" ref="V174:V176" si="178">U174*$V$354</f>
        <v>23895.549399674888</v>
      </c>
    </row>
    <row r="175" spans="1:22" s="3" customFormat="1" outlineLevel="1" x14ac:dyDescent="0.35">
      <c r="A175" s="9" t="s">
        <v>22</v>
      </c>
      <c r="B175" s="10"/>
      <c r="C175" s="10" t="s">
        <v>28</v>
      </c>
      <c r="D175" s="3">
        <v>134628</v>
      </c>
      <c r="E175" s="3">
        <v>124918</v>
      </c>
      <c r="F175" s="3">
        <v>2529.2899999999995</v>
      </c>
      <c r="G175" s="3">
        <v>3312.8100000000004</v>
      </c>
      <c r="H175" s="3">
        <f>G175*$H$354</f>
        <v>5337.3400725015845</v>
      </c>
      <c r="I175" s="3">
        <v>3312.8100000000004</v>
      </c>
      <c r="J175" s="3">
        <f>I175*$J$354</f>
        <v>5682.1712775400838</v>
      </c>
      <c r="K175" s="3">
        <v>3312.8100000000004</v>
      </c>
      <c r="L175" s="3">
        <f>K175*$L$354</f>
        <v>6815.6339793849465</v>
      </c>
      <c r="M175" s="3">
        <v>3312.8100000000004</v>
      </c>
      <c r="N175" s="3">
        <f>M175*$N$354</f>
        <v>8505.8068710811713</v>
      </c>
      <c r="O175" s="3">
        <v>3312.8100000000004</v>
      </c>
      <c r="P175" s="3">
        <f>O175*$P$354</f>
        <v>10517.72853833435</v>
      </c>
      <c r="Q175" s="3">
        <v>3312.8100000000004</v>
      </c>
      <c r="R175" s="3">
        <f t="shared" si="176"/>
        <v>11629.891411560046</v>
      </c>
      <c r="S175" s="3">
        <v>3312.8100000000004</v>
      </c>
      <c r="T175" s="3">
        <f t="shared" si="177"/>
        <v>13117.792876434089</v>
      </c>
      <c r="U175" s="3">
        <v>3312.8100000000004</v>
      </c>
      <c r="V175" s="3">
        <f t="shared" si="178"/>
        <v>3609.502863554781</v>
      </c>
    </row>
    <row r="176" spans="1:22" s="3" customFormat="1" outlineLevel="1" x14ac:dyDescent="0.35">
      <c r="A176" s="9" t="s">
        <v>22</v>
      </c>
      <c r="B176" s="10"/>
      <c r="C176" s="10" t="s">
        <v>63</v>
      </c>
      <c r="D176" s="3">
        <v>17287079.629997607</v>
      </c>
      <c r="E176" s="3">
        <v>16901090.150000274</v>
      </c>
      <c r="F176" s="3">
        <v>469497.839999997</v>
      </c>
      <c r="G176" s="3">
        <v>469497.839999997</v>
      </c>
      <c r="H176" s="3">
        <f>G176*$H$354</f>
        <v>756418.15720941476</v>
      </c>
      <c r="I176" s="3">
        <v>469497.839999997</v>
      </c>
      <c r="J176" s="3">
        <f>I176*$J$354</f>
        <v>805288.3024728531</v>
      </c>
      <c r="K176" s="3">
        <v>469497.839999997</v>
      </c>
      <c r="L176" s="3">
        <f>K176*$L$354</f>
        <v>965924.82863545325</v>
      </c>
      <c r="M176" s="3">
        <v>469497.839999997</v>
      </c>
      <c r="N176" s="3">
        <f>M176*$N$354</f>
        <v>1205459.3995519641</v>
      </c>
      <c r="O176" s="3">
        <v>469497.839999997</v>
      </c>
      <c r="P176" s="3">
        <f>O176*$P$354</f>
        <v>1490592.8291855864</v>
      </c>
      <c r="Q176" s="3">
        <v>469497.839999997</v>
      </c>
      <c r="R176" s="3">
        <f t="shared" si="176"/>
        <v>1648210.7024435317</v>
      </c>
      <c r="S176" s="3">
        <v>469497.839999997</v>
      </c>
      <c r="T176" s="3">
        <f t="shared" si="177"/>
        <v>1859078.9755685208</v>
      </c>
      <c r="U176" s="3">
        <v>469497.839999997</v>
      </c>
      <c r="V176" s="3">
        <f t="shared" si="178"/>
        <v>511545.72641134664</v>
      </c>
    </row>
    <row r="177" spans="1:22" s="12" customFormat="1" outlineLevel="1" x14ac:dyDescent="0.35">
      <c r="A177" s="9" t="s">
        <v>22</v>
      </c>
      <c r="B177" s="11" t="s">
        <v>122</v>
      </c>
      <c r="C177" s="11"/>
      <c r="D177" s="12">
        <f>SUM(D174:D176)</f>
        <v>19212979.189997613</v>
      </c>
      <c r="E177" s="12">
        <f t="shared" ref="E177:V177" si="179">SUM(E174:E176)</f>
        <v>18759528.250000279</v>
      </c>
      <c r="F177" s="12">
        <f t="shared" si="179"/>
        <v>510466.82999999711</v>
      </c>
      <c r="G177" s="12">
        <f t="shared" si="179"/>
        <v>510556.91999999707</v>
      </c>
      <c r="H177" s="12">
        <f t="shared" si="179"/>
        <v>822569.3318991944</v>
      </c>
      <c r="I177" s="12">
        <f t="shared" si="179"/>
        <v>509674.99999999709</v>
      </c>
      <c r="J177" s="12">
        <f t="shared" si="179"/>
        <v>874200.64714856131</v>
      </c>
      <c r="K177" s="12">
        <f t="shared" si="179"/>
        <v>509127.8899999971</v>
      </c>
      <c r="L177" s="12">
        <f t="shared" si="179"/>
        <v>1047458.003005467</v>
      </c>
      <c r="M177" s="12">
        <f t="shared" si="179"/>
        <v>508743.36999999708</v>
      </c>
      <c r="N177" s="12">
        <f t="shared" si="179"/>
        <v>1306224.27853181</v>
      </c>
      <c r="O177" s="12">
        <f t="shared" si="179"/>
        <v>508416.86999999708</v>
      </c>
      <c r="P177" s="12">
        <f t="shared" si="179"/>
        <v>1614155.5425664601</v>
      </c>
      <c r="Q177" s="12">
        <f t="shared" si="179"/>
        <v>508248.59999999707</v>
      </c>
      <c r="R177" s="12">
        <f t="shared" si="179"/>
        <v>1784248.4259819856</v>
      </c>
      <c r="S177" s="12">
        <f t="shared" si="179"/>
        <v>499351.14999999711</v>
      </c>
      <c r="T177" s="12">
        <f t="shared" si="179"/>
        <v>1977289.6599289218</v>
      </c>
      <c r="U177" s="12">
        <f t="shared" si="179"/>
        <v>494742.03999999707</v>
      </c>
      <c r="V177" s="12">
        <f t="shared" si="179"/>
        <v>539050.77867457632</v>
      </c>
    </row>
    <row r="178" spans="1:22" s="3" customFormat="1" outlineLevel="1" x14ac:dyDescent="0.35">
      <c r="A178" s="9" t="s">
        <v>22</v>
      </c>
      <c r="B178" s="10" t="s">
        <v>123</v>
      </c>
      <c r="C178" s="10" t="s">
        <v>24</v>
      </c>
      <c r="D178" s="3">
        <v>1832178.8499999985</v>
      </c>
      <c r="E178" s="3">
        <v>1793587.3699999985</v>
      </c>
      <c r="F178" s="3">
        <v>39086.200000000194</v>
      </c>
      <c r="G178" s="3">
        <v>38144.780000000173</v>
      </c>
      <c r="H178" s="3">
        <f>G178*$H$354</f>
        <v>61455.882725166222</v>
      </c>
      <c r="I178" s="3">
        <v>37021.00000000016</v>
      </c>
      <c r="J178" s="3">
        <f>I178*$J$354</f>
        <v>63498.861349069921</v>
      </c>
      <c r="K178" s="3">
        <v>36298.240000000129</v>
      </c>
      <c r="L178" s="3">
        <f>K178*$L$354</f>
        <v>74678.450601112258</v>
      </c>
      <c r="M178" s="3">
        <v>35547.690000000126</v>
      </c>
      <c r="N178" s="3">
        <f>M178*$N$354</f>
        <v>91270.488151467944</v>
      </c>
      <c r="O178" s="3">
        <v>34955.820000000123</v>
      </c>
      <c r="P178" s="3">
        <f>O178*$P$354</f>
        <v>110980.05185775214</v>
      </c>
      <c r="Q178" s="3">
        <v>34642.290000000125</v>
      </c>
      <c r="R178" s="3">
        <f t="shared" ref="R178:R179" si="180">Q178*$R$354</f>
        <v>121614.6023912551</v>
      </c>
      <c r="S178" s="3">
        <v>34351.190000000126</v>
      </c>
      <c r="T178" s="3">
        <f t="shared" ref="T178:T179" si="181">S178*$T$354</f>
        <v>136021.02006424623</v>
      </c>
      <c r="U178" s="3">
        <v>34243.080000000133</v>
      </c>
      <c r="V178" s="3">
        <f t="shared" ref="V178:V179" si="182">U178*$V$354</f>
        <v>37309.86543657376</v>
      </c>
    </row>
    <row r="179" spans="1:22" s="3" customFormat="1" outlineLevel="1" x14ac:dyDescent="0.35">
      <c r="A179" s="9" t="s">
        <v>22</v>
      </c>
      <c r="B179" s="10"/>
      <c r="C179" s="10" t="s">
        <v>28</v>
      </c>
      <c r="D179" s="3">
        <v>59640</v>
      </c>
      <c r="E179" s="3">
        <v>54480</v>
      </c>
      <c r="F179" s="3">
        <v>1109.58</v>
      </c>
      <c r="G179" s="3">
        <v>1440.4399999999994</v>
      </c>
      <c r="H179" s="3">
        <f>G179*$H$354</f>
        <v>2320.7241387324293</v>
      </c>
      <c r="I179" s="3">
        <v>1440.4399999999994</v>
      </c>
      <c r="J179" s="3">
        <f>I179*$J$354</f>
        <v>2470.6598914576548</v>
      </c>
      <c r="K179" s="3">
        <v>1440.4399999999994</v>
      </c>
      <c r="L179" s="3">
        <f>K179*$L$354</f>
        <v>2963.4998111166187</v>
      </c>
      <c r="M179" s="3">
        <v>1440.4399999999994</v>
      </c>
      <c r="N179" s="3">
        <f>M179*$N$354</f>
        <v>3698.4023983808779</v>
      </c>
      <c r="O179" s="3">
        <v>1440.4399999999994</v>
      </c>
      <c r="P179" s="3">
        <f>O179*$P$354</f>
        <v>4573.204287525793</v>
      </c>
      <c r="Q179" s="3">
        <v>1440.4399999999994</v>
      </c>
      <c r="R179" s="3">
        <f t="shared" si="180"/>
        <v>5056.7828474520247</v>
      </c>
      <c r="S179" s="3">
        <v>1440.4399999999994</v>
      </c>
      <c r="T179" s="3">
        <f t="shared" si="181"/>
        <v>5703.7359736690933</v>
      </c>
      <c r="U179" s="3">
        <v>1440.4399999999994</v>
      </c>
      <c r="V179" s="3">
        <f t="shared" si="182"/>
        <v>1569.4447628384501</v>
      </c>
    </row>
    <row r="180" spans="1:22" s="12" customFormat="1" outlineLevel="1" x14ac:dyDescent="0.35">
      <c r="A180" s="9" t="s">
        <v>22</v>
      </c>
      <c r="B180" s="11" t="s">
        <v>124</v>
      </c>
      <c r="C180" s="11"/>
      <c r="D180" s="12">
        <f>SUM(D178:D179)</f>
        <v>1891818.8499999985</v>
      </c>
      <c r="E180" s="12">
        <f t="shared" ref="E180:V180" si="183">SUM(E178:E179)</f>
        <v>1848067.3699999985</v>
      </c>
      <c r="F180" s="12">
        <f t="shared" si="183"/>
        <v>40195.780000000195</v>
      </c>
      <c r="G180" s="12">
        <f t="shared" si="183"/>
        <v>39585.220000000176</v>
      </c>
      <c r="H180" s="12">
        <f t="shared" si="183"/>
        <v>63776.606863898654</v>
      </c>
      <c r="I180" s="12">
        <f t="shared" si="183"/>
        <v>38461.440000000162</v>
      </c>
      <c r="J180" s="12">
        <f t="shared" si="183"/>
        <v>65969.521240527582</v>
      </c>
      <c r="K180" s="12">
        <f t="shared" si="183"/>
        <v>37738.680000000131</v>
      </c>
      <c r="L180" s="12">
        <f t="shared" si="183"/>
        <v>77641.950412228878</v>
      </c>
      <c r="M180" s="12">
        <f t="shared" si="183"/>
        <v>36988.130000000128</v>
      </c>
      <c r="N180" s="12">
        <f t="shared" si="183"/>
        <v>94968.890549848817</v>
      </c>
      <c r="O180" s="12">
        <f t="shared" si="183"/>
        <v>36396.260000000126</v>
      </c>
      <c r="P180" s="12">
        <f t="shared" si="183"/>
        <v>115553.25614527793</v>
      </c>
      <c r="Q180" s="12">
        <f t="shared" si="183"/>
        <v>36082.730000000127</v>
      </c>
      <c r="R180" s="12">
        <f t="shared" si="183"/>
        <v>126671.38523870712</v>
      </c>
      <c r="S180" s="12">
        <f t="shared" si="183"/>
        <v>35791.630000000128</v>
      </c>
      <c r="T180" s="12">
        <f t="shared" si="183"/>
        <v>141724.75603791533</v>
      </c>
      <c r="U180" s="12">
        <f t="shared" si="183"/>
        <v>35683.520000000135</v>
      </c>
      <c r="V180" s="12">
        <f t="shared" si="183"/>
        <v>38879.310199412212</v>
      </c>
    </row>
    <row r="181" spans="1:22" s="3" customFormat="1" outlineLevel="1" x14ac:dyDescent="0.35">
      <c r="A181" s="9" t="s">
        <v>22</v>
      </c>
      <c r="B181" s="10" t="s">
        <v>125</v>
      </c>
      <c r="C181" s="10" t="s">
        <v>24</v>
      </c>
      <c r="D181" s="3">
        <v>497240.08000000007</v>
      </c>
      <c r="E181" s="3">
        <v>479879.75000000006</v>
      </c>
      <c r="F181" s="3">
        <v>9827.2799999999843</v>
      </c>
      <c r="G181" s="3">
        <v>9682.6999999999844</v>
      </c>
      <c r="H181" s="3">
        <f>G181*$H$354</f>
        <v>15600.008065663593</v>
      </c>
      <c r="I181" s="3">
        <v>8942.5700000000015</v>
      </c>
      <c r="J181" s="3">
        <f>I181*$J$354</f>
        <v>15338.402866868801</v>
      </c>
      <c r="K181" s="3">
        <v>8106.6000000000104</v>
      </c>
      <c r="L181" s="3">
        <f>K181*$L$354</f>
        <v>16678.173036570788</v>
      </c>
      <c r="M181" s="3">
        <v>8011.4300000000094</v>
      </c>
      <c r="N181" s="3">
        <f>M181*$N$354</f>
        <v>20569.750858390886</v>
      </c>
      <c r="O181" s="3">
        <v>7925.1500000000096</v>
      </c>
      <c r="P181" s="3">
        <f>O181*$P$354</f>
        <v>25161.290966152774</v>
      </c>
      <c r="Q181" s="3">
        <v>7859.5200000000095</v>
      </c>
      <c r="R181" s="3">
        <f t="shared" ref="R181:R182" si="184">Q181*$R$354</f>
        <v>27591.490048322874</v>
      </c>
      <c r="S181" s="3">
        <v>7700.6800000000103</v>
      </c>
      <c r="T181" s="3">
        <f t="shared" ref="T181:T182" si="185">S181*$T$354</f>
        <v>30492.520020073167</v>
      </c>
      <c r="U181" s="3">
        <v>7686.2400000000098</v>
      </c>
      <c r="V181" s="3">
        <f t="shared" ref="V181:V182" si="186">U181*$V$354</f>
        <v>8374.6140859177958</v>
      </c>
    </row>
    <row r="182" spans="1:22" s="3" customFormat="1" outlineLevel="1" x14ac:dyDescent="0.35">
      <c r="A182" s="9" t="s">
        <v>22</v>
      </c>
      <c r="B182" s="10"/>
      <c r="C182" s="10" t="s">
        <v>28</v>
      </c>
      <c r="D182" s="3">
        <v>68148</v>
      </c>
      <c r="E182" s="3">
        <v>63189</v>
      </c>
      <c r="F182" s="3">
        <v>1023.2399999999999</v>
      </c>
      <c r="G182" s="3">
        <v>1603.6799999999996</v>
      </c>
      <c r="H182" s="3">
        <f>G182*$H$354</f>
        <v>2583.7236447213509</v>
      </c>
      <c r="I182" s="3">
        <v>1603.6799999999996</v>
      </c>
      <c r="J182" s="3">
        <f>I182*$J$354</f>
        <v>2750.6510890650165</v>
      </c>
      <c r="K182" s="3">
        <v>1603.6799999999996</v>
      </c>
      <c r="L182" s="3">
        <f>K182*$L$354</f>
        <v>3299.3428237840521</v>
      </c>
      <c r="M182" s="3">
        <v>1603.6799999999996</v>
      </c>
      <c r="N182" s="3">
        <f>M182*$N$354</f>
        <v>4117.5293370327454</v>
      </c>
      <c r="O182" s="3">
        <v>1603.6799999999996</v>
      </c>
      <c r="P182" s="3">
        <f>O182*$P$354</f>
        <v>5091.4694480987509</v>
      </c>
      <c r="Q182" s="3">
        <v>1603.6799999999996</v>
      </c>
      <c r="R182" s="3">
        <f t="shared" si="184"/>
        <v>5629.8502657534254</v>
      </c>
      <c r="S182" s="3">
        <v>1603.6799999999996</v>
      </c>
      <c r="T182" s="3">
        <f t="shared" si="185"/>
        <v>6350.1203148021805</v>
      </c>
      <c r="U182" s="3">
        <v>1603.6799999999996</v>
      </c>
      <c r="V182" s="3">
        <f t="shared" si="186"/>
        <v>1747.3044189752895</v>
      </c>
    </row>
    <row r="183" spans="1:22" s="12" customFormat="1" outlineLevel="1" x14ac:dyDescent="0.35">
      <c r="A183" s="9" t="s">
        <v>22</v>
      </c>
      <c r="B183" s="11" t="s">
        <v>126</v>
      </c>
      <c r="C183" s="11"/>
      <c r="D183" s="12">
        <f>SUM(D181:D182)</f>
        <v>565388.08000000007</v>
      </c>
      <c r="E183" s="12">
        <f t="shared" ref="E183:V183" si="187">SUM(E181:E182)</f>
        <v>543068.75</v>
      </c>
      <c r="F183" s="12">
        <f t="shared" si="187"/>
        <v>10850.519999999984</v>
      </c>
      <c r="G183" s="12">
        <f t="shared" si="187"/>
        <v>11286.379999999985</v>
      </c>
      <c r="H183" s="12">
        <f t="shared" si="187"/>
        <v>18183.731710384942</v>
      </c>
      <c r="I183" s="12">
        <f t="shared" si="187"/>
        <v>10546.250000000002</v>
      </c>
      <c r="J183" s="12">
        <f t="shared" si="187"/>
        <v>18089.053955933818</v>
      </c>
      <c r="K183" s="12">
        <f t="shared" si="187"/>
        <v>9710.2800000000097</v>
      </c>
      <c r="L183" s="12">
        <f t="shared" si="187"/>
        <v>19977.515860354841</v>
      </c>
      <c r="M183" s="12">
        <f t="shared" si="187"/>
        <v>9615.1100000000097</v>
      </c>
      <c r="N183" s="12">
        <f t="shared" si="187"/>
        <v>24687.280195423631</v>
      </c>
      <c r="O183" s="12">
        <f t="shared" si="187"/>
        <v>9528.830000000009</v>
      </c>
      <c r="P183" s="12">
        <f t="shared" si="187"/>
        <v>30252.760414251527</v>
      </c>
      <c r="Q183" s="12">
        <f t="shared" si="187"/>
        <v>9463.2000000000098</v>
      </c>
      <c r="R183" s="12">
        <f t="shared" si="187"/>
        <v>33221.340314076297</v>
      </c>
      <c r="S183" s="12">
        <f t="shared" si="187"/>
        <v>9304.3600000000097</v>
      </c>
      <c r="T183" s="12">
        <f t="shared" si="187"/>
        <v>36842.640334875345</v>
      </c>
      <c r="U183" s="12">
        <f t="shared" si="187"/>
        <v>9289.9200000000092</v>
      </c>
      <c r="V183" s="12">
        <f t="shared" si="187"/>
        <v>10121.918504893085</v>
      </c>
    </row>
    <row r="184" spans="1:22" s="3" customFormat="1" outlineLevel="1" x14ac:dyDescent="0.35">
      <c r="A184" s="9" t="s">
        <v>22</v>
      </c>
      <c r="B184" s="10" t="s">
        <v>127</v>
      </c>
      <c r="C184" s="10" t="s">
        <v>24</v>
      </c>
      <c r="D184" s="3">
        <v>374295.27999999985</v>
      </c>
      <c r="E184" s="3">
        <v>364341.00999999954</v>
      </c>
      <c r="F184" s="3">
        <v>10092.820000000002</v>
      </c>
      <c r="G184" s="3">
        <v>9859.2900000000009</v>
      </c>
      <c r="H184" s="3">
        <f>G184*$H$354</f>
        <v>15884.516046321445</v>
      </c>
      <c r="I184" s="3">
        <v>9753.6999999999989</v>
      </c>
      <c r="J184" s="3">
        <f>I184*$J$354</f>
        <v>16729.662730353597</v>
      </c>
      <c r="K184" s="3">
        <v>9377.2299999999977</v>
      </c>
      <c r="L184" s="3">
        <f>K184*$L$354</f>
        <v>19292.312997276596</v>
      </c>
      <c r="M184" s="3">
        <v>9120.4699999999921</v>
      </c>
      <c r="N184" s="3">
        <f>M184*$N$354</f>
        <v>23417.267031157724</v>
      </c>
      <c r="O184" s="3">
        <v>9028.769999999995</v>
      </c>
      <c r="P184" s="3">
        <f>O184*$P$354</f>
        <v>28665.13681589254</v>
      </c>
      <c r="Q184" s="3">
        <v>8935.3199999999943</v>
      </c>
      <c r="R184" s="3">
        <f t="shared" ref="R184:R187" si="188">Q184*$R$354</f>
        <v>31368.17424710159</v>
      </c>
      <c r="S184" s="3">
        <v>8861.0999999999931</v>
      </c>
      <c r="T184" s="3">
        <f t="shared" ref="T184:T187" si="189">S184*$T$354</f>
        <v>35087.45580258753</v>
      </c>
      <c r="U184" s="3">
        <v>8806.9199999999928</v>
      </c>
      <c r="V184" s="3">
        <f t="shared" ref="V184:V187" si="190">U184*$V$354</f>
        <v>9595.6613748140826</v>
      </c>
    </row>
    <row r="185" spans="1:22" s="3" customFormat="1" outlineLevel="1" x14ac:dyDescent="0.35">
      <c r="A185" s="9" t="s">
        <v>22</v>
      </c>
      <c r="B185" s="10"/>
      <c r="C185" s="10" t="s">
        <v>25</v>
      </c>
      <c r="D185" s="3">
        <v>1004236.41</v>
      </c>
      <c r="E185" s="3">
        <v>995345.26000000013</v>
      </c>
      <c r="F185" s="3">
        <v>27582.129999999994</v>
      </c>
      <c r="G185" s="3">
        <v>26820.009999999995</v>
      </c>
      <c r="H185" s="3">
        <f>G185*$H$354</f>
        <v>43210.300052793005</v>
      </c>
      <c r="I185" s="3">
        <v>26691.959999999995</v>
      </c>
      <c r="J185" s="3">
        <f>I185*$J$354</f>
        <v>45782.368579317488</v>
      </c>
      <c r="K185" s="3">
        <v>26691.959999999995</v>
      </c>
      <c r="L185" s="3">
        <f>K185*$L$354</f>
        <v>54914.899904426682</v>
      </c>
      <c r="M185" s="3">
        <v>26691.959999999995</v>
      </c>
      <c r="N185" s="3">
        <f>M185*$N$354</f>
        <v>68532.954431622624</v>
      </c>
      <c r="O185" s="3">
        <v>26691.959999999995</v>
      </c>
      <c r="P185" s="3">
        <f>O185*$P$354</f>
        <v>84743.401956670874</v>
      </c>
      <c r="Q185" s="3">
        <v>26691.959999999995</v>
      </c>
      <c r="R185" s="3">
        <f t="shared" si="188"/>
        <v>93704.31638449055</v>
      </c>
      <c r="S185" s="3">
        <v>26691.959999999995</v>
      </c>
      <c r="T185" s="3">
        <f t="shared" si="189"/>
        <v>105692.63034887711</v>
      </c>
      <c r="U185" s="3">
        <v>26691.959999999995</v>
      </c>
      <c r="V185" s="3">
        <f t="shared" si="190"/>
        <v>29082.472599964876</v>
      </c>
    </row>
    <row r="186" spans="1:22" s="3" customFormat="1" outlineLevel="1" x14ac:dyDescent="0.35">
      <c r="A186" s="9" t="s">
        <v>22</v>
      </c>
      <c r="B186" s="10"/>
      <c r="C186" s="10" t="s">
        <v>28</v>
      </c>
      <c r="D186" s="3">
        <v>31907</v>
      </c>
      <c r="E186" s="3">
        <v>29598</v>
      </c>
      <c r="F186" s="3">
        <v>491.40000000000003</v>
      </c>
      <c r="G186" s="3">
        <v>788.64</v>
      </c>
      <c r="H186" s="3">
        <f>G186*$H$354</f>
        <v>1270.5950159464774</v>
      </c>
      <c r="I186" s="3">
        <v>788.64</v>
      </c>
      <c r="J186" s="3">
        <f>I186*$J$354</f>
        <v>1352.6847468823178</v>
      </c>
      <c r="K186" s="3">
        <v>788.64</v>
      </c>
      <c r="L186" s="3">
        <f>K186*$L$354</f>
        <v>1622.5142949647409</v>
      </c>
      <c r="M186" s="3">
        <v>788.64</v>
      </c>
      <c r="N186" s="3">
        <f>M186*$N$354</f>
        <v>2024.873002318109</v>
      </c>
      <c r="O186" s="3">
        <v>788.64</v>
      </c>
      <c r="P186" s="3">
        <f>O186*$P$354</f>
        <v>2503.8264900407812</v>
      </c>
      <c r="Q186" s="3">
        <v>788.64</v>
      </c>
      <c r="R186" s="3">
        <f t="shared" si="188"/>
        <v>2768.5854494561149</v>
      </c>
      <c r="S186" s="3">
        <v>788.64</v>
      </c>
      <c r="T186" s="3">
        <f t="shared" si="189"/>
        <v>3122.7918818377689</v>
      </c>
      <c r="U186" s="3">
        <v>788.64</v>
      </c>
      <c r="V186" s="3">
        <f t="shared" si="190"/>
        <v>859.27002705070379</v>
      </c>
    </row>
    <row r="187" spans="1:22" s="3" customFormat="1" outlineLevel="1" x14ac:dyDescent="0.35">
      <c r="A187" s="9" t="s">
        <v>22</v>
      </c>
      <c r="B187" s="10"/>
      <c r="C187" s="10" t="s">
        <v>128</v>
      </c>
      <c r="D187" s="3">
        <v>285806.65000000002</v>
      </c>
      <c r="E187" s="3">
        <v>21162.719999999998</v>
      </c>
      <c r="F187" s="3">
        <v>429.24</v>
      </c>
      <c r="G187" s="3">
        <v>429.24</v>
      </c>
      <c r="H187" s="3">
        <f>G187*$H$354</f>
        <v>691.55787766898197</v>
      </c>
      <c r="I187" s="3">
        <v>429.24</v>
      </c>
      <c r="J187" s="3">
        <f>I187*$J$354</f>
        <v>736.23757449757318</v>
      </c>
      <c r="K187" s="3">
        <v>429.24</v>
      </c>
      <c r="L187" s="3">
        <f>K187*$L$354</f>
        <v>883.10006589909892</v>
      </c>
      <c r="M187" s="3">
        <v>336.20000000000141</v>
      </c>
      <c r="N187" s="3">
        <f>M187*$N$354</f>
        <v>863.21046786791328</v>
      </c>
      <c r="O187" s="3">
        <v>335.76</v>
      </c>
      <c r="P187" s="3">
        <f>O187*$P$354</f>
        <v>1065.9930796004421</v>
      </c>
      <c r="Q187" s="3">
        <v>335.76</v>
      </c>
      <c r="R187" s="3">
        <f t="shared" si="188"/>
        <v>1178.7130382803118</v>
      </c>
      <c r="S187" s="3">
        <v>335.76</v>
      </c>
      <c r="T187" s="3">
        <f t="shared" si="189"/>
        <v>1329.5148638743269</v>
      </c>
      <c r="U187" s="3">
        <v>335.76</v>
      </c>
      <c r="V187" s="3">
        <f t="shared" si="190"/>
        <v>365.83042235055831</v>
      </c>
    </row>
    <row r="188" spans="1:22" s="12" customFormat="1" outlineLevel="1" x14ac:dyDescent="0.35">
      <c r="A188" s="9" t="s">
        <v>22</v>
      </c>
      <c r="B188" s="11" t="s">
        <v>129</v>
      </c>
      <c r="C188" s="11"/>
      <c r="D188" s="12">
        <f>SUM(D184:D187)</f>
        <v>1696245.3399999999</v>
      </c>
      <c r="E188" s="12">
        <f t="shared" ref="E188:V188" si="191">SUM(E184:E187)</f>
        <v>1410446.9899999995</v>
      </c>
      <c r="F188" s="12">
        <f t="shared" si="191"/>
        <v>38595.589999999997</v>
      </c>
      <c r="G188" s="12">
        <f t="shared" si="191"/>
        <v>37897.179999999993</v>
      </c>
      <c r="H188" s="12">
        <f t="shared" si="191"/>
        <v>61056.968992729911</v>
      </c>
      <c r="I188" s="12">
        <f t="shared" si="191"/>
        <v>37663.539999999994</v>
      </c>
      <c r="J188" s="12">
        <f t="shared" si="191"/>
        <v>64600.953631050979</v>
      </c>
      <c r="K188" s="12">
        <f t="shared" si="191"/>
        <v>37287.069999999992</v>
      </c>
      <c r="L188" s="12">
        <f t="shared" si="191"/>
        <v>76712.827262567123</v>
      </c>
      <c r="M188" s="12">
        <f t="shared" si="191"/>
        <v>36937.26999999999</v>
      </c>
      <c r="N188" s="12">
        <f t="shared" si="191"/>
        <v>94838.304932966377</v>
      </c>
      <c r="O188" s="12">
        <f t="shared" si="191"/>
        <v>36845.12999999999</v>
      </c>
      <c r="P188" s="12">
        <f t="shared" si="191"/>
        <v>116978.35834220465</v>
      </c>
      <c r="Q188" s="12">
        <f t="shared" si="191"/>
        <v>36751.679999999993</v>
      </c>
      <c r="R188" s="12">
        <f t="shared" si="191"/>
        <v>129019.78911932858</v>
      </c>
      <c r="S188" s="12">
        <f t="shared" si="191"/>
        <v>36677.459999999992</v>
      </c>
      <c r="T188" s="12">
        <f t="shared" si="191"/>
        <v>145232.39289717673</v>
      </c>
      <c r="U188" s="12">
        <f t="shared" si="191"/>
        <v>36623.279999999992</v>
      </c>
      <c r="V188" s="12">
        <f t="shared" si="191"/>
        <v>39903.23442418022</v>
      </c>
    </row>
    <row r="189" spans="1:22" s="3" customFormat="1" outlineLevel="1" x14ac:dyDescent="0.35">
      <c r="A189" s="9" t="s">
        <v>22</v>
      </c>
      <c r="B189" s="10" t="s">
        <v>130</v>
      </c>
      <c r="C189" s="10" t="s">
        <v>24</v>
      </c>
      <c r="D189" s="3">
        <v>39844</v>
      </c>
      <c r="E189" s="3">
        <v>36144</v>
      </c>
      <c r="F189" s="3">
        <v>1003.6799999999998</v>
      </c>
      <c r="G189" s="3">
        <v>1003.6799999999998</v>
      </c>
      <c r="H189" s="3">
        <f>G189*$H$354</f>
        <v>1617.0506258941471</v>
      </c>
      <c r="I189" s="3">
        <v>1003.6799999999998</v>
      </c>
      <c r="J189" s="3">
        <f>I189*$J$354</f>
        <v>1721.5239231472465</v>
      </c>
      <c r="K189" s="3">
        <v>1003.6799999999998</v>
      </c>
      <c r="L189" s="3">
        <f>K189*$L$354</f>
        <v>2064.9284179983401</v>
      </c>
      <c r="M189" s="3">
        <v>1003.6799999999998</v>
      </c>
      <c r="N189" s="3">
        <f>M189*$N$354</f>
        <v>2576.9990552934664</v>
      </c>
      <c r="O189" s="3">
        <v>1003.6799999999998</v>
      </c>
      <c r="P189" s="3">
        <f>O189*$P$354</f>
        <v>3186.5497204353455</v>
      </c>
      <c r="Q189" s="3">
        <v>1003.6799999999998</v>
      </c>
      <c r="R189" s="3">
        <f t="shared" ref="R189:R191" si="192">Q189*$R$354</f>
        <v>3523.5010193625903</v>
      </c>
      <c r="S189" s="3">
        <v>1003.6799999999998</v>
      </c>
      <c r="T189" s="3">
        <f t="shared" ref="T189:T191" si="193">S189*$T$354</f>
        <v>3974.2896073784382</v>
      </c>
      <c r="U189" s="3">
        <v>1003.6799999999998</v>
      </c>
      <c r="V189" s="3">
        <f t="shared" ref="V189:V191" si="194">U189*$V$354</f>
        <v>1093.5688536597818</v>
      </c>
    </row>
    <row r="190" spans="1:22" s="3" customFormat="1" outlineLevel="1" x14ac:dyDescent="0.35">
      <c r="A190" s="9" t="s">
        <v>22</v>
      </c>
      <c r="B190" s="10"/>
      <c r="C190" s="10" t="s">
        <v>25</v>
      </c>
      <c r="D190" s="3">
        <v>103000</v>
      </c>
      <c r="E190" s="3">
        <v>20468.38</v>
      </c>
      <c r="F190" s="3">
        <v>511.67999999999989</v>
      </c>
      <c r="G190" s="3">
        <v>511.67999999999989</v>
      </c>
      <c r="H190" s="3">
        <f>G190*$H$354</f>
        <v>824.37875045583962</v>
      </c>
      <c r="I190" s="3">
        <v>511.67999999999989</v>
      </c>
      <c r="J190" s="3">
        <f>I190*$J$354</f>
        <v>877.63964709467461</v>
      </c>
      <c r="K190" s="3">
        <v>511.67999999999989</v>
      </c>
      <c r="L190" s="3">
        <f>K190*$L$354</f>
        <v>1052.7086052540556</v>
      </c>
      <c r="M190" s="3">
        <v>511.67999999999989</v>
      </c>
      <c r="N190" s="3">
        <f>M190*$N$354</f>
        <v>1313.7642242672573</v>
      </c>
      <c r="O190" s="3">
        <v>511.67999999999989</v>
      </c>
      <c r="P190" s="3">
        <f>O190*$P$354</f>
        <v>1624.5155437513527</v>
      </c>
      <c r="Q190" s="3">
        <v>511.67999999999989</v>
      </c>
      <c r="R190" s="3">
        <f t="shared" si="192"/>
        <v>1796.2946373221048</v>
      </c>
      <c r="S190" s="3">
        <v>511.67999999999989</v>
      </c>
      <c r="T190" s="3">
        <f t="shared" si="193"/>
        <v>2026.1084272909682</v>
      </c>
      <c r="U190" s="3">
        <v>511.67999999999989</v>
      </c>
      <c r="V190" s="3">
        <f t="shared" si="194"/>
        <v>557.50569010106517</v>
      </c>
    </row>
    <row r="191" spans="1:22" s="3" customFormat="1" outlineLevel="1" x14ac:dyDescent="0.35">
      <c r="A191" s="9" t="s">
        <v>22</v>
      </c>
      <c r="B191" s="10"/>
      <c r="C191" s="10" t="s">
        <v>28</v>
      </c>
      <c r="D191" s="3">
        <v>1428</v>
      </c>
      <c r="E191" s="3">
        <v>1288</v>
      </c>
      <c r="F191" s="3">
        <v>35.76</v>
      </c>
      <c r="G191" s="3">
        <v>35.76</v>
      </c>
      <c r="H191" s="3">
        <f>G191*$H$354</f>
        <v>57.613711922101373</v>
      </c>
      <c r="I191" s="3">
        <v>35.76</v>
      </c>
      <c r="J191" s="3">
        <f>I191*$J$354</f>
        <v>61.335979088699126</v>
      </c>
      <c r="K191" s="3">
        <v>35.76</v>
      </c>
      <c r="L191" s="3">
        <f>K191*$L$354</f>
        <v>73.571098584828476</v>
      </c>
      <c r="M191" s="3">
        <v>35.76</v>
      </c>
      <c r="N191" s="3">
        <f>M191*$N$354</f>
        <v>91.815604791661059</v>
      </c>
      <c r="O191" s="3">
        <v>35.76</v>
      </c>
      <c r="P191" s="3">
        <f>O191*$P$354</f>
        <v>113.53321576873901</v>
      </c>
      <c r="Q191" s="3">
        <v>35.76</v>
      </c>
      <c r="R191" s="3">
        <f t="shared" si="192"/>
        <v>125.53841508489383</v>
      </c>
      <c r="S191" s="3">
        <v>35.76</v>
      </c>
      <c r="T191" s="3">
        <f t="shared" si="193"/>
        <v>141.59951016245512</v>
      </c>
      <c r="U191" s="3">
        <v>35.76</v>
      </c>
      <c r="V191" s="3">
        <f t="shared" si="194"/>
        <v>38.962639692804281</v>
      </c>
    </row>
    <row r="192" spans="1:22" s="12" customFormat="1" outlineLevel="1" x14ac:dyDescent="0.35">
      <c r="A192" s="9" t="s">
        <v>22</v>
      </c>
      <c r="B192" s="11" t="s">
        <v>131</v>
      </c>
      <c r="C192" s="11"/>
      <c r="D192" s="12">
        <f>SUM(D189:D191)</f>
        <v>144272</v>
      </c>
      <c r="E192" s="12">
        <f t="shared" ref="E192:V192" si="195">SUM(E189:E191)</f>
        <v>57900.380000000005</v>
      </c>
      <c r="F192" s="12">
        <f t="shared" si="195"/>
        <v>1551.1199999999997</v>
      </c>
      <c r="G192" s="12">
        <f t="shared" si="195"/>
        <v>1551.1199999999997</v>
      </c>
      <c r="H192" s="12">
        <f t="shared" si="195"/>
        <v>2499.043088272088</v>
      </c>
      <c r="I192" s="12">
        <f t="shared" si="195"/>
        <v>1551.1199999999997</v>
      </c>
      <c r="J192" s="12">
        <f t="shared" si="195"/>
        <v>2660.4995493306205</v>
      </c>
      <c r="K192" s="12">
        <f t="shared" si="195"/>
        <v>1551.1199999999997</v>
      </c>
      <c r="L192" s="12">
        <f t="shared" si="195"/>
        <v>3191.2081218372246</v>
      </c>
      <c r="M192" s="12">
        <f t="shared" si="195"/>
        <v>1551.1199999999997</v>
      </c>
      <c r="N192" s="12">
        <f t="shared" si="195"/>
        <v>3982.5788843523846</v>
      </c>
      <c r="O192" s="12">
        <f t="shared" si="195"/>
        <v>1551.1199999999997</v>
      </c>
      <c r="P192" s="12">
        <f t="shared" si="195"/>
        <v>4924.5984799554371</v>
      </c>
      <c r="Q192" s="12">
        <f t="shared" si="195"/>
        <v>1551.1199999999997</v>
      </c>
      <c r="R192" s="12">
        <f t="shared" si="195"/>
        <v>5445.3340717695892</v>
      </c>
      <c r="S192" s="12">
        <f t="shared" si="195"/>
        <v>1551.1199999999997</v>
      </c>
      <c r="T192" s="12">
        <f t="shared" si="195"/>
        <v>6141.997544831861</v>
      </c>
      <c r="U192" s="12">
        <f t="shared" si="195"/>
        <v>1551.1199999999997</v>
      </c>
      <c r="V192" s="12">
        <f t="shared" si="195"/>
        <v>1690.0371834536513</v>
      </c>
    </row>
    <row r="193" spans="1:22" s="3" customFormat="1" outlineLevel="1" x14ac:dyDescent="0.35">
      <c r="A193" s="9" t="s">
        <v>22</v>
      </c>
      <c r="B193" s="10" t="s">
        <v>132</v>
      </c>
      <c r="C193" s="10" t="s">
        <v>24</v>
      </c>
      <c r="D193" s="3">
        <v>1922565.02</v>
      </c>
      <c r="E193" s="3">
        <v>1890600.4500000011</v>
      </c>
      <c r="F193" s="3">
        <v>47602.279999999613</v>
      </c>
      <c r="G193" s="3">
        <v>47400.919999999613</v>
      </c>
      <c r="H193" s="3">
        <f>G193*$H$354</f>
        <v>76368.65071931071</v>
      </c>
      <c r="I193" s="3">
        <v>47252.099999999606</v>
      </c>
      <c r="J193" s="3">
        <f>I193*$J$354</f>
        <v>81047.366261104471</v>
      </c>
      <c r="K193" s="3">
        <v>47035.319999999614</v>
      </c>
      <c r="L193" s="3">
        <f>K193*$L$354</f>
        <v>96768.460981233962</v>
      </c>
      <c r="M193" s="3">
        <v>46923.059999999612</v>
      </c>
      <c r="N193" s="3">
        <f>M193*$N$354</f>
        <v>120477.32473644752</v>
      </c>
      <c r="O193" s="3">
        <v>46846.47999999961</v>
      </c>
      <c r="P193" s="3">
        <f>O193*$P$354</f>
        <v>148731.30653931413</v>
      </c>
      <c r="Q193" s="3">
        <v>46760.659999999611</v>
      </c>
      <c r="R193" s="3">
        <f t="shared" ref="R193:R195" si="196">Q193*$R$354</f>
        <v>164157.13491956217</v>
      </c>
      <c r="S193" s="3">
        <v>46712.779999999613</v>
      </c>
      <c r="T193" s="3">
        <f t="shared" ref="T193:T195" si="197">S193*$T$354</f>
        <v>184969.42858854798</v>
      </c>
      <c r="U193" s="3">
        <v>46688.159999999611</v>
      </c>
      <c r="V193" s="3">
        <f t="shared" ref="V193:V195" si="198">U193*$V$354</f>
        <v>50869.517785234391</v>
      </c>
    </row>
    <row r="194" spans="1:22" s="3" customFormat="1" outlineLevel="1" x14ac:dyDescent="0.35">
      <c r="A194" s="9" t="s">
        <v>22</v>
      </c>
      <c r="B194" s="10"/>
      <c r="C194" s="10" t="s">
        <v>25</v>
      </c>
      <c r="D194" s="3">
        <v>119652.98000000001</v>
      </c>
      <c r="E194" s="3">
        <v>104446.52000000002</v>
      </c>
      <c r="F194" s="3">
        <v>1885.3200000000002</v>
      </c>
      <c r="G194" s="3">
        <v>1885.3200000000002</v>
      </c>
      <c r="H194" s="3">
        <f>G194*$H$354</f>
        <v>3037.4799597588417</v>
      </c>
      <c r="I194" s="3">
        <v>1152.7700000000073</v>
      </c>
      <c r="J194" s="3">
        <f>I194*$J$354</f>
        <v>1977.2448717583932</v>
      </c>
      <c r="K194" s="3">
        <v>397.00000000000972</v>
      </c>
      <c r="L194" s="3">
        <f>K194*$L$354</f>
        <v>816.77086516156669</v>
      </c>
      <c r="M194" s="3">
        <v>396.60000000000008</v>
      </c>
      <c r="N194" s="3">
        <f>M194*$N$354</f>
        <v>1018.2905162296639</v>
      </c>
      <c r="O194" s="3">
        <v>396.60000000000008</v>
      </c>
      <c r="P194" s="3">
        <f>O194*$P$354</f>
        <v>1259.1519399855119</v>
      </c>
      <c r="Q194" s="3">
        <v>396.60000000000008</v>
      </c>
      <c r="R194" s="3">
        <f t="shared" si="196"/>
        <v>1392.2968518643429</v>
      </c>
      <c r="S194" s="3">
        <v>396.60000000000008</v>
      </c>
      <c r="T194" s="3">
        <f t="shared" si="197"/>
        <v>1570.4240976070951</v>
      </c>
      <c r="U194" s="3">
        <v>396.60000000000008</v>
      </c>
      <c r="V194" s="3">
        <f t="shared" si="198"/>
        <v>432.11920867355093</v>
      </c>
    </row>
    <row r="195" spans="1:22" s="3" customFormat="1" outlineLevel="1" x14ac:dyDescent="0.35">
      <c r="A195" s="9" t="s">
        <v>22</v>
      </c>
      <c r="B195" s="10"/>
      <c r="C195" s="10" t="s">
        <v>28</v>
      </c>
      <c r="D195" s="3">
        <v>4655</v>
      </c>
      <c r="E195" s="3">
        <v>4100</v>
      </c>
      <c r="F195" s="3">
        <v>0</v>
      </c>
      <c r="G195" s="3">
        <v>100.69</v>
      </c>
      <c r="H195" s="3">
        <f>G195*$H$354</f>
        <v>162.22384377618533</v>
      </c>
      <c r="I195" s="3">
        <v>100.69</v>
      </c>
      <c r="J195" s="3">
        <f>I195*$J$354</f>
        <v>172.70469056043387</v>
      </c>
      <c r="K195" s="3">
        <v>100.69</v>
      </c>
      <c r="L195" s="3">
        <f>K195*$L$354</f>
        <v>207.15531086427237</v>
      </c>
      <c r="M195" s="3">
        <v>100.69</v>
      </c>
      <c r="N195" s="3">
        <f>M195*$N$354</f>
        <v>258.52665678054677</v>
      </c>
      <c r="O195" s="3">
        <v>100.69</v>
      </c>
      <c r="P195" s="3">
        <f>O195*$P$354</f>
        <v>319.67727896404728</v>
      </c>
      <c r="Q195" s="3">
        <v>100.69</v>
      </c>
      <c r="R195" s="3">
        <f t="shared" si="196"/>
        <v>353.48050936515546</v>
      </c>
      <c r="S195" s="3">
        <v>100.69</v>
      </c>
      <c r="T195" s="3">
        <f t="shared" si="197"/>
        <v>398.70398988416127</v>
      </c>
      <c r="U195" s="3">
        <v>100.69</v>
      </c>
      <c r="V195" s="3">
        <f t="shared" si="198"/>
        <v>109.70772345269751</v>
      </c>
    </row>
    <row r="196" spans="1:22" s="12" customFormat="1" outlineLevel="1" x14ac:dyDescent="0.35">
      <c r="A196" s="9" t="s">
        <v>22</v>
      </c>
      <c r="B196" s="11" t="s">
        <v>133</v>
      </c>
      <c r="C196" s="11"/>
      <c r="D196" s="12">
        <f>SUM(D193:D195)</f>
        <v>2046873</v>
      </c>
      <c r="E196" s="12">
        <f t="shared" ref="E196:V196" si="199">SUM(E193:E195)</f>
        <v>1999146.9700000011</v>
      </c>
      <c r="F196" s="12">
        <f t="shared" si="199"/>
        <v>49487.599999999613</v>
      </c>
      <c r="G196" s="12">
        <f t="shared" si="199"/>
        <v>49386.929999999615</v>
      </c>
      <c r="H196" s="12">
        <f t="shared" si="199"/>
        <v>79568.354522845737</v>
      </c>
      <c r="I196" s="12">
        <f t="shared" si="199"/>
        <v>48505.559999999612</v>
      </c>
      <c r="J196" s="12">
        <f t="shared" si="199"/>
        <v>83197.315823423298</v>
      </c>
      <c r="K196" s="12">
        <f t="shared" si="199"/>
        <v>47533.009999999624</v>
      </c>
      <c r="L196" s="12">
        <f t="shared" si="199"/>
        <v>97792.3871572598</v>
      </c>
      <c r="M196" s="12">
        <f t="shared" si="199"/>
        <v>47420.349999999613</v>
      </c>
      <c r="N196" s="12">
        <f t="shared" si="199"/>
        <v>121754.14190945774</v>
      </c>
      <c r="O196" s="12">
        <f t="shared" si="199"/>
        <v>47343.769999999611</v>
      </c>
      <c r="P196" s="12">
        <f t="shared" si="199"/>
        <v>150310.1357582637</v>
      </c>
      <c r="Q196" s="12">
        <f t="shared" si="199"/>
        <v>47257.949999999611</v>
      </c>
      <c r="R196" s="12">
        <f t="shared" si="199"/>
        <v>165902.91228079167</v>
      </c>
      <c r="S196" s="12">
        <f t="shared" si="199"/>
        <v>47210.069999999614</v>
      </c>
      <c r="T196" s="12">
        <f t="shared" si="199"/>
        <v>186938.55667603924</v>
      </c>
      <c r="U196" s="12">
        <f t="shared" si="199"/>
        <v>47185.449999999611</v>
      </c>
      <c r="V196" s="12">
        <f t="shared" si="199"/>
        <v>51411.34471736064</v>
      </c>
    </row>
    <row r="197" spans="1:22" s="3" customFormat="1" outlineLevel="1" x14ac:dyDescent="0.35">
      <c r="A197" s="9" t="s">
        <v>22</v>
      </c>
      <c r="B197" s="10" t="s">
        <v>134</v>
      </c>
      <c r="C197" s="10" t="s">
        <v>24</v>
      </c>
      <c r="D197" s="3">
        <v>4860781.4799999483</v>
      </c>
      <c r="E197" s="3">
        <v>4788823.2399999574</v>
      </c>
      <c r="F197" s="3">
        <v>145744.6700000003</v>
      </c>
      <c r="G197" s="3">
        <v>130755.36000000039</v>
      </c>
      <c r="H197" s="3">
        <f>G197*$H$354</f>
        <v>210662.79763173041</v>
      </c>
      <c r="I197" s="3">
        <v>126376.59000000036</v>
      </c>
      <c r="J197" s="3">
        <f>I197*$J$354</f>
        <v>216762.63650842075</v>
      </c>
      <c r="K197" s="3">
        <v>126248.62000000036</v>
      </c>
      <c r="L197" s="3">
        <f>K197*$L$354</f>
        <v>259738.52539761117</v>
      </c>
      <c r="M197" s="3">
        <v>125397.92000000039</v>
      </c>
      <c r="N197" s="3">
        <f>M197*$N$354</f>
        <v>321965.48837853374</v>
      </c>
      <c r="O197" s="3">
        <v>116384.70000000032</v>
      </c>
      <c r="P197" s="3">
        <f>O197*$P$354</f>
        <v>369505.85171364644</v>
      </c>
      <c r="Q197" s="3">
        <v>115241.61000000028</v>
      </c>
      <c r="R197" s="3">
        <f t="shared" ref="R197:R199" si="200">Q197*$R$354</f>
        <v>404565.1306272787</v>
      </c>
      <c r="S197" s="3">
        <v>114083.22000000026</v>
      </c>
      <c r="T197" s="3">
        <f t="shared" ref="T197:T199" si="201">S197*$T$354</f>
        <v>451737.36212963203</v>
      </c>
      <c r="U197" s="3">
        <v>112926.19000000026</v>
      </c>
      <c r="V197" s="3">
        <f t="shared" ref="V197:V199" si="202">U197*$V$354</f>
        <v>123039.77776429441</v>
      </c>
    </row>
    <row r="198" spans="1:22" s="3" customFormat="1" outlineLevel="1" x14ac:dyDescent="0.35">
      <c r="A198" s="9" t="s">
        <v>22</v>
      </c>
      <c r="B198" s="10"/>
      <c r="C198" s="10" t="s">
        <v>25</v>
      </c>
      <c r="D198" s="3">
        <v>316126.23999999993</v>
      </c>
      <c r="E198" s="3">
        <v>203029.84999999992</v>
      </c>
      <c r="F198" s="3">
        <v>5690.4</v>
      </c>
      <c r="G198" s="3">
        <v>4922.8799999999919</v>
      </c>
      <c r="H198" s="3">
        <f>G198*$H$354</f>
        <v>7931.3587848734323</v>
      </c>
      <c r="I198" s="3">
        <v>4666.8000000000011</v>
      </c>
      <c r="J198" s="3">
        <f>I198*$J$354</f>
        <v>8004.5510965084222</v>
      </c>
      <c r="K198" s="3">
        <v>4666.8000000000011</v>
      </c>
      <c r="L198" s="3">
        <f>K198*$L$354</f>
        <v>9601.2752482012766</v>
      </c>
      <c r="M198" s="3">
        <v>4666.8000000000011</v>
      </c>
      <c r="N198" s="3">
        <f>M198*$N$354</f>
        <v>11982.244531368118</v>
      </c>
      <c r="O198" s="3">
        <v>4369.3400000000038</v>
      </c>
      <c r="P198" s="3">
        <f>O198*$P$354</f>
        <v>13872.069938114726</v>
      </c>
      <c r="Q198" s="3">
        <v>3404.5099999999875</v>
      </c>
      <c r="R198" s="3">
        <f t="shared" si="200"/>
        <v>11951.811788050065</v>
      </c>
      <c r="S198" s="3">
        <v>3404.16</v>
      </c>
      <c r="T198" s="3">
        <f t="shared" si="201"/>
        <v>13479.513101639352</v>
      </c>
      <c r="U198" s="3">
        <v>3404.16</v>
      </c>
      <c r="V198" s="3">
        <f t="shared" si="202"/>
        <v>3709.0341033740665</v>
      </c>
    </row>
    <row r="199" spans="1:22" s="3" customFormat="1" outlineLevel="1" x14ac:dyDescent="0.35">
      <c r="A199" s="9" t="s">
        <v>22</v>
      </c>
      <c r="B199" s="10"/>
      <c r="C199" s="10" t="s">
        <v>28</v>
      </c>
      <c r="D199" s="3">
        <v>108267</v>
      </c>
      <c r="E199" s="3">
        <v>102112</v>
      </c>
      <c r="F199" s="3">
        <v>1743.6000000000001</v>
      </c>
      <c r="G199" s="3">
        <v>2712.8800000000015</v>
      </c>
      <c r="H199" s="3">
        <f>G199*$H$354</f>
        <v>4370.779832193246</v>
      </c>
      <c r="I199" s="3">
        <v>2712.8800000000015</v>
      </c>
      <c r="J199" s="3">
        <f>I199*$J$354</f>
        <v>4653.1641764583383</v>
      </c>
      <c r="K199" s="3">
        <v>2712.8800000000015</v>
      </c>
      <c r="L199" s="3">
        <f>K199*$L$354</f>
        <v>5581.3635886132442</v>
      </c>
      <c r="M199" s="3">
        <v>2712.8800000000015</v>
      </c>
      <c r="N199" s="3">
        <f>M199*$N$354</f>
        <v>6965.4563178747649</v>
      </c>
      <c r="O199" s="3">
        <v>2712.8800000000015</v>
      </c>
      <c r="P199" s="3">
        <f>O199*$P$354</f>
        <v>8613.0310513058412</v>
      </c>
      <c r="Q199" s="3">
        <v>2712.8800000000015</v>
      </c>
      <c r="R199" s="3">
        <f t="shared" si="200"/>
        <v>9523.7879059146253</v>
      </c>
      <c r="S199" s="3">
        <v>2712.8800000000015</v>
      </c>
      <c r="T199" s="3">
        <f t="shared" si="201"/>
        <v>10742.239349259549</v>
      </c>
      <c r="U199" s="3">
        <v>2712.8800000000015</v>
      </c>
      <c r="V199" s="3">
        <f t="shared" si="202"/>
        <v>2955.8435673885606</v>
      </c>
    </row>
    <row r="200" spans="1:22" s="12" customFormat="1" outlineLevel="1" x14ac:dyDescent="0.35">
      <c r="A200" s="9" t="s">
        <v>22</v>
      </c>
      <c r="B200" s="11" t="s">
        <v>135</v>
      </c>
      <c r="C200" s="11"/>
      <c r="D200" s="12">
        <f>SUM(D197:D199)</f>
        <v>5285174.7199999485</v>
      </c>
      <c r="E200" s="12">
        <f t="shared" ref="E200:V200" si="203">SUM(E197:E199)</f>
        <v>5093965.089999957</v>
      </c>
      <c r="F200" s="12">
        <f t="shared" si="203"/>
        <v>153178.6700000003</v>
      </c>
      <c r="G200" s="12">
        <f t="shared" si="203"/>
        <v>138391.1200000004</v>
      </c>
      <c r="H200" s="12">
        <f t="shared" si="203"/>
        <v>222964.93624879711</v>
      </c>
      <c r="I200" s="12">
        <f t="shared" si="203"/>
        <v>133756.27000000037</v>
      </c>
      <c r="J200" s="12">
        <f t="shared" si="203"/>
        <v>229420.35178138752</v>
      </c>
      <c r="K200" s="12">
        <f t="shared" si="203"/>
        <v>133628.30000000037</v>
      </c>
      <c r="L200" s="12">
        <f t="shared" si="203"/>
        <v>274921.1642344257</v>
      </c>
      <c r="M200" s="12">
        <f t="shared" si="203"/>
        <v>132777.60000000038</v>
      </c>
      <c r="N200" s="12">
        <f t="shared" si="203"/>
        <v>340913.18922777666</v>
      </c>
      <c r="O200" s="12">
        <f t="shared" si="203"/>
        <v>123466.92000000033</v>
      </c>
      <c r="P200" s="12">
        <f t="shared" si="203"/>
        <v>391990.95270306699</v>
      </c>
      <c r="Q200" s="12">
        <f t="shared" si="203"/>
        <v>121359.00000000026</v>
      </c>
      <c r="R200" s="12">
        <f t="shared" si="203"/>
        <v>426040.73032124341</v>
      </c>
      <c r="S200" s="12">
        <f t="shared" si="203"/>
        <v>120200.26000000027</v>
      </c>
      <c r="T200" s="12">
        <f t="shared" si="203"/>
        <v>475959.11458053091</v>
      </c>
      <c r="U200" s="12">
        <f t="shared" si="203"/>
        <v>119043.23000000027</v>
      </c>
      <c r="V200" s="12">
        <f t="shared" si="203"/>
        <v>129704.65543505704</v>
      </c>
    </row>
    <row r="201" spans="1:22" s="3" customFormat="1" outlineLevel="1" x14ac:dyDescent="0.35">
      <c r="A201" s="9" t="s">
        <v>22</v>
      </c>
      <c r="B201" s="10" t="s">
        <v>136</v>
      </c>
      <c r="C201" s="10" t="s">
        <v>24</v>
      </c>
      <c r="D201" s="3">
        <v>5599872.6200000001</v>
      </c>
      <c r="E201" s="3">
        <v>5446126.0599999949</v>
      </c>
      <c r="F201" s="3">
        <v>147644.24999999945</v>
      </c>
      <c r="G201" s="3">
        <v>139762.08999999912</v>
      </c>
      <c r="H201" s="3">
        <f>G201*$H$354</f>
        <v>225173.7357631643</v>
      </c>
      <c r="I201" s="3">
        <v>105272.68999999992</v>
      </c>
      <c r="J201" s="3">
        <f>I201*$J$354</f>
        <v>180564.97518039992</v>
      </c>
      <c r="K201" s="3">
        <v>102066.12</v>
      </c>
      <c r="L201" s="3">
        <f>K201*$L$354</f>
        <v>209986.48145108874</v>
      </c>
      <c r="M201" s="3">
        <v>97270.190000000206</v>
      </c>
      <c r="N201" s="3">
        <f>M201*$N$354</f>
        <v>249746.1220092226</v>
      </c>
      <c r="O201" s="3">
        <v>93582.080000000162</v>
      </c>
      <c r="P201" s="3">
        <f>O201*$P$354</f>
        <v>297110.58391295903</v>
      </c>
      <c r="Q201" s="3">
        <v>86262.350000000064</v>
      </c>
      <c r="R201" s="3">
        <f t="shared" ref="R201:R203" si="204">Q201*$R$354</f>
        <v>302831.05985733779</v>
      </c>
      <c r="S201" s="3">
        <v>84699.130000000034</v>
      </c>
      <c r="T201" s="3">
        <f t="shared" ref="T201:T203" si="205">S201*$T$354</f>
        <v>335384.65657679288</v>
      </c>
      <c r="U201" s="3">
        <v>84533.760000000024</v>
      </c>
      <c r="V201" s="3">
        <f t="shared" ref="V201:V203" si="206">U201*$V$354</f>
        <v>92104.542303075825</v>
      </c>
    </row>
    <row r="202" spans="1:22" s="3" customFormat="1" outlineLevel="1" x14ac:dyDescent="0.35">
      <c r="A202" s="9" t="s">
        <v>22</v>
      </c>
      <c r="B202" s="10"/>
      <c r="C202" s="10" t="s">
        <v>25</v>
      </c>
      <c r="D202" s="3">
        <v>1141387.2499999986</v>
      </c>
      <c r="E202" s="3">
        <v>687807.88000000024</v>
      </c>
      <c r="F202" s="3">
        <v>9307.0800000000181</v>
      </c>
      <c r="G202" s="3">
        <v>8891.7500000000309</v>
      </c>
      <c r="H202" s="3">
        <f>G202*$H$354</f>
        <v>14325.691358594706</v>
      </c>
      <c r="I202" s="3">
        <v>8816.7600000000202</v>
      </c>
      <c r="J202" s="3">
        <f>I202*$J$354</f>
        <v>15122.612052295308</v>
      </c>
      <c r="K202" s="3">
        <v>8816.7600000000202</v>
      </c>
      <c r="L202" s="3">
        <f>K202*$L$354</f>
        <v>18139.225927258776</v>
      </c>
      <c r="M202" s="3">
        <v>8816.7600000000202</v>
      </c>
      <c r="N202" s="3">
        <f>M202*$N$354</f>
        <v>22637.47627804607</v>
      </c>
      <c r="O202" s="3">
        <v>7330.0400000000081</v>
      </c>
      <c r="P202" s="3">
        <f>O202*$P$354</f>
        <v>23271.896334269819</v>
      </c>
      <c r="Q202" s="3">
        <v>5813.7599999999984</v>
      </c>
      <c r="R202" s="3">
        <f t="shared" si="204"/>
        <v>20409.681657828642</v>
      </c>
      <c r="S202" s="3">
        <v>5813.7599999999984</v>
      </c>
      <c r="T202" s="3">
        <f t="shared" si="205"/>
        <v>23020.849222653102</v>
      </c>
      <c r="U202" s="3">
        <v>5813.7599999999984</v>
      </c>
      <c r="V202" s="3">
        <f t="shared" si="206"/>
        <v>6334.4361336811453</v>
      </c>
    </row>
    <row r="203" spans="1:22" s="3" customFormat="1" outlineLevel="1" x14ac:dyDescent="0.35">
      <c r="A203" s="9" t="s">
        <v>22</v>
      </c>
      <c r="B203" s="10"/>
      <c r="C203" s="10" t="s">
        <v>28</v>
      </c>
      <c r="D203" s="3">
        <v>660537.45999999985</v>
      </c>
      <c r="E203" s="3">
        <v>601853</v>
      </c>
      <c r="F203" s="3">
        <v>9750.430000000013</v>
      </c>
      <c r="G203" s="3">
        <v>16456.550000000021</v>
      </c>
      <c r="H203" s="3">
        <f>G203*$H$354</f>
        <v>26513.50477996808</v>
      </c>
      <c r="I203" s="3">
        <v>16456.550000000021</v>
      </c>
      <c r="J203" s="3">
        <f>I203*$J$354</f>
        <v>28226.471103806853</v>
      </c>
      <c r="K203" s="3">
        <v>16456.550000000021</v>
      </c>
      <c r="L203" s="3">
        <f>K203*$L$354</f>
        <v>33857.00398255483</v>
      </c>
      <c r="M203" s="3">
        <v>16456.550000000021</v>
      </c>
      <c r="N203" s="3">
        <f>M203*$N$354</f>
        <v>42253.022679927621</v>
      </c>
      <c r="O203" s="3">
        <v>16456.550000000021</v>
      </c>
      <c r="P203" s="3">
        <f>O203*$P$354</f>
        <v>52247.344573798786</v>
      </c>
      <c r="Q203" s="3">
        <v>16456.550000000021</v>
      </c>
      <c r="R203" s="3">
        <f t="shared" si="204"/>
        <v>57772.069484488602</v>
      </c>
      <c r="S203" s="3">
        <v>16456.550000000021</v>
      </c>
      <c r="T203" s="3">
        <f t="shared" si="205"/>
        <v>65163.294713757103</v>
      </c>
      <c r="U203" s="3">
        <v>16414.40000000002</v>
      </c>
      <c r="V203" s="3">
        <f t="shared" si="206"/>
        <v>17884.46177219148</v>
      </c>
    </row>
    <row r="204" spans="1:22" s="12" customFormat="1" outlineLevel="1" x14ac:dyDescent="0.35">
      <c r="A204" s="9" t="s">
        <v>22</v>
      </c>
      <c r="B204" s="11" t="s">
        <v>137</v>
      </c>
      <c r="C204" s="11"/>
      <c r="D204" s="12">
        <f>SUM(D201:D203)</f>
        <v>7401797.3299999991</v>
      </c>
      <c r="E204" s="12">
        <f t="shared" ref="E204:V204" si="207">SUM(E201:E203)</f>
        <v>6735786.9399999948</v>
      </c>
      <c r="F204" s="12">
        <f t="shared" si="207"/>
        <v>166701.75999999949</v>
      </c>
      <c r="G204" s="12">
        <f t="shared" si="207"/>
        <v>165110.38999999917</v>
      </c>
      <c r="H204" s="12">
        <f t="shared" si="207"/>
        <v>266012.9319017271</v>
      </c>
      <c r="I204" s="12">
        <f t="shared" si="207"/>
        <v>130545.99999999996</v>
      </c>
      <c r="J204" s="12">
        <f t="shared" si="207"/>
        <v>223914.05833650209</v>
      </c>
      <c r="K204" s="12">
        <f t="shared" si="207"/>
        <v>127339.43000000004</v>
      </c>
      <c r="L204" s="12">
        <f t="shared" si="207"/>
        <v>261982.71136090235</v>
      </c>
      <c r="M204" s="12">
        <f t="shared" si="207"/>
        <v>122543.50000000025</v>
      </c>
      <c r="N204" s="12">
        <f t="shared" si="207"/>
        <v>314636.6209671963</v>
      </c>
      <c r="O204" s="12">
        <f t="shared" si="207"/>
        <v>117368.67000000019</v>
      </c>
      <c r="P204" s="12">
        <f t="shared" si="207"/>
        <v>372629.82482102764</v>
      </c>
      <c r="Q204" s="12">
        <f t="shared" si="207"/>
        <v>108532.66000000008</v>
      </c>
      <c r="R204" s="12">
        <f t="shared" si="207"/>
        <v>381012.81099965505</v>
      </c>
      <c r="S204" s="12">
        <f t="shared" si="207"/>
        <v>106969.44000000005</v>
      </c>
      <c r="T204" s="12">
        <f t="shared" si="207"/>
        <v>423568.80051320308</v>
      </c>
      <c r="U204" s="12">
        <f t="shared" si="207"/>
        <v>106761.92000000004</v>
      </c>
      <c r="V204" s="12">
        <f t="shared" si="207"/>
        <v>116323.44020894845</v>
      </c>
    </row>
    <row r="205" spans="1:22" s="3" customFormat="1" outlineLevel="1" x14ac:dyDescent="0.35">
      <c r="A205" s="9" t="s">
        <v>22</v>
      </c>
      <c r="B205" s="10" t="s">
        <v>138</v>
      </c>
      <c r="C205" s="10" t="s">
        <v>24</v>
      </c>
      <c r="D205" s="3">
        <v>1268665.3500000047</v>
      </c>
      <c r="E205" s="3">
        <v>1235973.7500000002</v>
      </c>
      <c r="F205" s="3">
        <v>36029.199999999997</v>
      </c>
      <c r="G205" s="3">
        <v>35841.609999999993</v>
      </c>
      <c r="H205" s="3">
        <f>G205*$H$354</f>
        <v>57745.195563878842</v>
      </c>
      <c r="I205" s="3">
        <v>35644.18</v>
      </c>
      <c r="J205" s="3">
        <f>I205*$J$354</f>
        <v>61137.323241438142</v>
      </c>
      <c r="K205" s="3">
        <v>31612.600000000017</v>
      </c>
      <c r="L205" s="3">
        <f>K205*$L$354</f>
        <v>65038.414740569075</v>
      </c>
      <c r="M205" s="3">
        <v>26472.750000000004</v>
      </c>
      <c r="N205" s="3">
        <f>M205*$N$354</f>
        <v>67970.121693189198</v>
      </c>
      <c r="O205" s="3">
        <v>21605.350000000002</v>
      </c>
      <c r="P205" s="3">
        <f>O205*$P$354</f>
        <v>68594.095730120971</v>
      </c>
      <c r="Q205" s="3">
        <v>21172.270000000008</v>
      </c>
      <c r="R205" s="3">
        <f t="shared" ref="R205:R206" si="208">Q205*$R$354</f>
        <v>74326.991598138877</v>
      </c>
      <c r="S205" s="3">
        <v>21000.700000000008</v>
      </c>
      <c r="T205" s="3">
        <f t="shared" ref="T205:T206" si="209">S205*$T$354</f>
        <v>83156.846562323059</v>
      </c>
      <c r="U205" s="3">
        <v>20748.100000000009</v>
      </c>
      <c r="V205" s="3">
        <f t="shared" ref="V205:V206" si="210">U205*$V$354</f>
        <v>22606.28480453783</v>
      </c>
    </row>
    <row r="206" spans="1:22" s="3" customFormat="1" outlineLevel="1" x14ac:dyDescent="0.35">
      <c r="A206" s="9" t="s">
        <v>22</v>
      </c>
      <c r="B206" s="10"/>
      <c r="C206" s="10" t="s">
        <v>28</v>
      </c>
      <c r="D206" s="3">
        <v>46213</v>
      </c>
      <c r="E206" s="3">
        <v>43363</v>
      </c>
      <c r="F206" s="3">
        <v>255.76999999999998</v>
      </c>
      <c r="G206" s="3">
        <v>988.24</v>
      </c>
      <c r="H206" s="3">
        <f>G206*$H$354</f>
        <v>1592.1749068763272</v>
      </c>
      <c r="I206" s="3">
        <v>988.24</v>
      </c>
      <c r="J206" s="3">
        <f>I206*$J$354</f>
        <v>1695.0410507442962</v>
      </c>
      <c r="K206" s="3">
        <v>988.24</v>
      </c>
      <c r="L206" s="3">
        <f>K206*$L$354</f>
        <v>2033.1628206227881</v>
      </c>
      <c r="M206" s="3">
        <v>988.24</v>
      </c>
      <c r="N206" s="3">
        <f>M206*$N$354</f>
        <v>2537.3560760433761</v>
      </c>
      <c r="O206" s="3">
        <v>988.24</v>
      </c>
      <c r="P206" s="3">
        <f>O206*$P$354</f>
        <v>3137.5297861101412</v>
      </c>
      <c r="Q206" s="3">
        <v>988.24</v>
      </c>
      <c r="R206" s="3">
        <f t="shared" si="208"/>
        <v>3469.2976320888001</v>
      </c>
      <c r="S206" s="3">
        <v>988.24</v>
      </c>
      <c r="T206" s="3">
        <f t="shared" si="209"/>
        <v>3913.1515638407341</v>
      </c>
      <c r="U206" s="3">
        <v>988.24</v>
      </c>
      <c r="V206" s="3">
        <f t="shared" si="210"/>
        <v>1076.7460584456628</v>
      </c>
    </row>
    <row r="207" spans="1:22" s="12" customFormat="1" outlineLevel="1" x14ac:dyDescent="0.35">
      <c r="A207" s="9" t="s">
        <v>22</v>
      </c>
      <c r="B207" s="11" t="s">
        <v>139</v>
      </c>
      <c r="C207" s="11"/>
      <c r="D207" s="12">
        <f>SUM(D205:D206)</f>
        <v>1314878.3500000047</v>
      </c>
      <c r="E207" s="12">
        <f t="shared" ref="E207:V207" si="211">SUM(E205:E206)</f>
        <v>1279336.7500000002</v>
      </c>
      <c r="F207" s="12">
        <f t="shared" si="211"/>
        <v>36284.969999999994</v>
      </c>
      <c r="G207" s="12">
        <f t="shared" si="211"/>
        <v>36829.849999999991</v>
      </c>
      <c r="H207" s="12">
        <f t="shared" si="211"/>
        <v>59337.370470755166</v>
      </c>
      <c r="I207" s="12">
        <f t="shared" si="211"/>
        <v>36632.42</v>
      </c>
      <c r="J207" s="12">
        <f t="shared" si="211"/>
        <v>62832.364292182436</v>
      </c>
      <c r="K207" s="12">
        <f t="shared" si="211"/>
        <v>32600.840000000018</v>
      </c>
      <c r="L207" s="12">
        <f t="shared" si="211"/>
        <v>67071.577561191865</v>
      </c>
      <c r="M207" s="12">
        <f t="shared" si="211"/>
        <v>27460.990000000005</v>
      </c>
      <c r="N207" s="12">
        <f t="shared" si="211"/>
        <v>70507.477769232573</v>
      </c>
      <c r="O207" s="12">
        <f t="shared" si="211"/>
        <v>22593.590000000004</v>
      </c>
      <c r="P207" s="12">
        <f t="shared" si="211"/>
        <v>71731.625516231114</v>
      </c>
      <c r="Q207" s="12">
        <f t="shared" si="211"/>
        <v>22160.510000000009</v>
      </c>
      <c r="R207" s="12">
        <f t="shared" si="211"/>
        <v>77796.289230227674</v>
      </c>
      <c r="S207" s="12">
        <f t="shared" si="211"/>
        <v>21988.94000000001</v>
      </c>
      <c r="T207" s="12">
        <f t="shared" si="211"/>
        <v>87069.998126163788</v>
      </c>
      <c r="U207" s="12">
        <f t="shared" si="211"/>
        <v>21736.340000000011</v>
      </c>
      <c r="V207" s="12">
        <f t="shared" si="211"/>
        <v>23683.030862983494</v>
      </c>
    </row>
    <row r="208" spans="1:22" s="3" customFormat="1" outlineLevel="1" x14ac:dyDescent="0.35">
      <c r="A208" s="9" t="s">
        <v>22</v>
      </c>
      <c r="B208" s="10" t="s">
        <v>140</v>
      </c>
      <c r="C208" s="10" t="s">
        <v>24</v>
      </c>
      <c r="D208" s="3">
        <v>3536808.6899999678</v>
      </c>
      <c r="E208" s="3">
        <v>3509922.269999967</v>
      </c>
      <c r="F208" s="3">
        <v>83956.719999999215</v>
      </c>
      <c r="G208" s="3">
        <v>82572.959999999206</v>
      </c>
      <c r="H208" s="3">
        <f>G208*$H$354</f>
        <v>133035.0875278287</v>
      </c>
      <c r="I208" s="3">
        <v>82444.919999999212</v>
      </c>
      <c r="J208" s="3">
        <f>I208*$J$354</f>
        <v>141410.51143986086</v>
      </c>
      <c r="K208" s="3">
        <v>82444.919999999212</v>
      </c>
      <c r="L208" s="3">
        <f>K208*$L$354</f>
        <v>169618.66155308275</v>
      </c>
      <c r="M208" s="3">
        <v>82444.919999999212</v>
      </c>
      <c r="N208" s="3">
        <f>M208*$N$354</f>
        <v>211681.49305928525</v>
      </c>
      <c r="O208" s="3">
        <v>82292.589999999225</v>
      </c>
      <c r="P208" s="3">
        <f>O208*$P$354</f>
        <v>261267.9635525248</v>
      </c>
      <c r="Q208" s="3">
        <v>81836.879999999219</v>
      </c>
      <c r="R208" s="3">
        <f t="shared" ref="R208:R210" si="212">Q208*$R$354</f>
        <v>287295.08419162605</v>
      </c>
      <c r="S208" s="3">
        <v>81836.879999999219</v>
      </c>
      <c r="T208" s="3">
        <f t="shared" ref="T208:T210" si="213">S208*$T$354</f>
        <v>324050.95417291694</v>
      </c>
      <c r="U208" s="3">
        <v>81836.879999999219</v>
      </c>
      <c r="V208" s="3">
        <f t="shared" ref="V208:V210" si="214">U208*$V$354</f>
        <v>89166.131684094813</v>
      </c>
    </row>
    <row r="209" spans="1:22" s="3" customFormat="1" outlineLevel="1" x14ac:dyDescent="0.35">
      <c r="A209" s="9" t="s">
        <v>22</v>
      </c>
      <c r="B209" s="10"/>
      <c r="C209" s="10" t="s">
        <v>25</v>
      </c>
      <c r="D209" s="3">
        <v>801900</v>
      </c>
      <c r="E209" s="3">
        <v>911247.1</v>
      </c>
      <c r="F209" s="3">
        <v>25312.440000000002</v>
      </c>
      <c r="G209" s="3">
        <v>25312.440000000002</v>
      </c>
      <c r="H209" s="3">
        <f>G209*$H$354</f>
        <v>40781.421314470805</v>
      </c>
      <c r="I209" s="3">
        <v>25312.440000000002</v>
      </c>
      <c r="J209" s="3">
        <f>I209*$J$354</f>
        <v>43416.199399439363</v>
      </c>
      <c r="K209" s="3">
        <v>25312.440000000002</v>
      </c>
      <c r="L209" s="3">
        <f>K209*$L$354</f>
        <v>52076.734302644181</v>
      </c>
      <c r="M209" s="3">
        <v>25312.440000000002</v>
      </c>
      <c r="N209" s="3">
        <f>M209*$N$354</f>
        <v>64990.967207847687</v>
      </c>
      <c r="O209" s="3">
        <v>25312.440000000002</v>
      </c>
      <c r="P209" s="3">
        <f>O209*$P$354</f>
        <v>80363.61051882719</v>
      </c>
      <c r="Q209" s="3">
        <v>25312.440000000002</v>
      </c>
      <c r="R209" s="3">
        <f t="shared" si="212"/>
        <v>88861.39819718877</v>
      </c>
      <c r="S209" s="3">
        <v>25312.440000000002</v>
      </c>
      <c r="T209" s="3">
        <f t="shared" si="213"/>
        <v>100230.12038636846</v>
      </c>
      <c r="U209" s="3">
        <v>25312.440000000002</v>
      </c>
      <c r="V209" s="3">
        <f t="shared" si="214"/>
        <v>27579.403788191466</v>
      </c>
    </row>
    <row r="210" spans="1:22" s="3" customFormat="1" outlineLevel="1" x14ac:dyDescent="0.35">
      <c r="A210" s="9" t="s">
        <v>22</v>
      </c>
      <c r="B210" s="10"/>
      <c r="C210" s="10" t="s">
        <v>28</v>
      </c>
      <c r="D210" s="3">
        <v>55150</v>
      </c>
      <c r="E210" s="3">
        <v>49580</v>
      </c>
      <c r="F210" s="3">
        <v>1200.6499999999999</v>
      </c>
      <c r="G210" s="3">
        <v>1338.36</v>
      </c>
      <c r="H210" s="3">
        <f>G210*$H$354</f>
        <v>2156.2608357959616</v>
      </c>
      <c r="I210" s="3">
        <v>1338.36</v>
      </c>
      <c r="J210" s="3">
        <f>I210*$J$354</f>
        <v>2295.571056296179</v>
      </c>
      <c r="K210" s="3">
        <v>1338.36</v>
      </c>
      <c r="L210" s="3">
        <f>K210*$L$354</f>
        <v>2753.4847735456106</v>
      </c>
      <c r="M210" s="3">
        <v>1338.36</v>
      </c>
      <c r="N210" s="3">
        <f>M210*$N$354</f>
        <v>3436.3068464476364</v>
      </c>
      <c r="O210" s="3">
        <v>1338.36</v>
      </c>
      <c r="P210" s="3">
        <f>O210*$P$354</f>
        <v>4249.1139445259942</v>
      </c>
      <c r="Q210" s="3">
        <v>1338.36</v>
      </c>
      <c r="R210" s="3">
        <f t="shared" si="212"/>
        <v>4698.4226289993985</v>
      </c>
      <c r="S210" s="3">
        <v>1338.36</v>
      </c>
      <c r="T210" s="3">
        <f t="shared" si="213"/>
        <v>5299.5279759794021</v>
      </c>
      <c r="U210" s="3">
        <v>1338.36</v>
      </c>
      <c r="V210" s="3">
        <f t="shared" si="214"/>
        <v>1458.2225519927722</v>
      </c>
    </row>
    <row r="211" spans="1:22" s="12" customFormat="1" outlineLevel="1" x14ac:dyDescent="0.35">
      <c r="A211" s="9" t="s">
        <v>22</v>
      </c>
      <c r="B211" s="11" t="s">
        <v>141</v>
      </c>
      <c r="C211" s="11"/>
      <c r="D211" s="12">
        <f>SUM(D208:D210)</f>
        <v>4393858.6899999678</v>
      </c>
      <c r="E211" s="12">
        <f t="shared" ref="E211:V211" si="215">SUM(E208:E210)</f>
        <v>4470749.3699999666</v>
      </c>
      <c r="F211" s="12">
        <f t="shared" si="215"/>
        <v>110469.80999999921</v>
      </c>
      <c r="G211" s="12">
        <f t="shared" si="215"/>
        <v>109223.75999999921</v>
      </c>
      <c r="H211" s="12">
        <f t="shared" si="215"/>
        <v>175972.76967809547</v>
      </c>
      <c r="I211" s="12">
        <f t="shared" si="215"/>
        <v>109095.71999999922</v>
      </c>
      <c r="J211" s="12">
        <f t="shared" si="215"/>
        <v>187122.28189559639</v>
      </c>
      <c r="K211" s="12">
        <f t="shared" si="215"/>
        <v>109095.71999999922</v>
      </c>
      <c r="L211" s="12">
        <f t="shared" si="215"/>
        <v>224448.88062927255</v>
      </c>
      <c r="M211" s="12">
        <f t="shared" si="215"/>
        <v>109095.71999999922</v>
      </c>
      <c r="N211" s="12">
        <f t="shared" si="215"/>
        <v>280108.7671135806</v>
      </c>
      <c r="O211" s="12">
        <f t="shared" si="215"/>
        <v>108943.38999999923</v>
      </c>
      <c r="P211" s="12">
        <f t="shared" si="215"/>
        <v>345880.68801587803</v>
      </c>
      <c r="Q211" s="12">
        <f t="shared" si="215"/>
        <v>108487.67999999922</v>
      </c>
      <c r="R211" s="12">
        <f t="shared" si="215"/>
        <v>380854.90501781419</v>
      </c>
      <c r="S211" s="12">
        <f t="shared" si="215"/>
        <v>108487.67999999922</v>
      </c>
      <c r="T211" s="12">
        <f t="shared" si="215"/>
        <v>429580.6025352648</v>
      </c>
      <c r="U211" s="12">
        <f t="shared" si="215"/>
        <v>108487.67999999922</v>
      </c>
      <c r="V211" s="12">
        <f t="shared" si="215"/>
        <v>118203.75802427906</v>
      </c>
    </row>
    <row r="212" spans="1:22" s="3" customFormat="1" outlineLevel="1" x14ac:dyDescent="0.35">
      <c r="A212" s="9" t="s">
        <v>22</v>
      </c>
      <c r="B212" s="10" t="s">
        <v>142</v>
      </c>
      <c r="C212" s="10" t="s">
        <v>24</v>
      </c>
      <c r="D212" s="3">
        <v>8135558.3500000006</v>
      </c>
      <c r="E212" s="3">
        <v>8130006.8200000003</v>
      </c>
      <c r="F212" s="3">
        <v>208012.67999999996</v>
      </c>
      <c r="G212" s="3">
        <v>201063.71999999994</v>
      </c>
      <c r="H212" s="3">
        <f>G212*$H$354</f>
        <v>323938.12198171281</v>
      </c>
      <c r="I212" s="3">
        <v>170207.87999999998</v>
      </c>
      <c r="J212" s="3">
        <f>I212*$J$354</f>
        <v>291942.58860211994</v>
      </c>
      <c r="K212" s="3">
        <v>170207.87999999998</v>
      </c>
      <c r="L212" s="3">
        <f>K212*$L$354</f>
        <v>350178.43175040977</v>
      </c>
      <c r="M212" s="3">
        <v>170207.87999999998</v>
      </c>
      <c r="N212" s="3">
        <f>M212*$N$354</f>
        <v>437017.32221774239</v>
      </c>
      <c r="O212" s="3">
        <v>170207.87999999998</v>
      </c>
      <c r="P212" s="3">
        <f>O212*$P$354</f>
        <v>540387.24735960946</v>
      </c>
      <c r="Q212" s="3">
        <v>170207.87999999998</v>
      </c>
      <c r="R212" s="3">
        <f t="shared" ref="R212:R213" si="216">Q212*$R$354</f>
        <v>597528.73294630309</v>
      </c>
      <c r="S212" s="3">
        <v>170147.71999999997</v>
      </c>
      <c r="T212" s="3">
        <f t="shared" ref="T212:T213" si="217">S212*$T$354</f>
        <v>673736.96329022839</v>
      </c>
      <c r="U212" s="3">
        <v>169966.91999999995</v>
      </c>
      <c r="V212" s="3">
        <f t="shared" ref="V212:V213" si="218">U212*$V$354</f>
        <v>185189.03421855951</v>
      </c>
    </row>
    <row r="213" spans="1:22" s="3" customFormat="1" outlineLevel="1" x14ac:dyDescent="0.35">
      <c r="A213" s="9" t="s">
        <v>22</v>
      </c>
      <c r="B213" s="10"/>
      <c r="C213" s="10" t="s">
        <v>28</v>
      </c>
      <c r="D213" s="3">
        <v>29600</v>
      </c>
      <c r="E213" s="3">
        <v>27300</v>
      </c>
      <c r="F213" s="3">
        <v>549.84</v>
      </c>
      <c r="G213" s="3">
        <v>706.07999999999993</v>
      </c>
      <c r="H213" s="3">
        <f>G213*$H$354</f>
        <v>1137.5808085558538</v>
      </c>
      <c r="I213" s="3">
        <v>706.07999999999993</v>
      </c>
      <c r="J213" s="3">
        <f>I213*$J$354</f>
        <v>1211.0768488520323</v>
      </c>
      <c r="K213" s="3">
        <v>706.07999999999993</v>
      </c>
      <c r="L213" s="3">
        <f>K213*$L$354</f>
        <v>1452.6588727286266</v>
      </c>
      <c r="M213" s="3">
        <v>706.07999999999993</v>
      </c>
      <c r="N213" s="3">
        <f>M213*$N$354</f>
        <v>1812.8960355507838</v>
      </c>
      <c r="O213" s="3">
        <v>706.07999999999993</v>
      </c>
      <c r="P213" s="3">
        <f>O213*$P$354</f>
        <v>2241.7095355142965</v>
      </c>
      <c r="Q213" s="3">
        <v>706.07999999999993</v>
      </c>
      <c r="R213" s="3">
        <f t="shared" si="216"/>
        <v>2478.7517931527359</v>
      </c>
      <c r="S213" s="3">
        <v>706.07999999999993</v>
      </c>
      <c r="T213" s="3">
        <f t="shared" si="217"/>
        <v>2795.8775764962616</v>
      </c>
      <c r="U213" s="3">
        <v>706.07999999999993</v>
      </c>
      <c r="V213" s="3">
        <f t="shared" si="218"/>
        <v>769.31601326328985</v>
      </c>
    </row>
    <row r="214" spans="1:22" s="12" customFormat="1" outlineLevel="1" x14ac:dyDescent="0.35">
      <c r="A214" s="9" t="s">
        <v>22</v>
      </c>
      <c r="B214" s="11" t="s">
        <v>143</v>
      </c>
      <c r="C214" s="11"/>
      <c r="D214" s="12">
        <f>SUM(D212:D213)</f>
        <v>8165158.3500000006</v>
      </c>
      <c r="E214" s="12">
        <f t="shared" ref="E214:V214" si="219">SUM(E212:E213)</f>
        <v>8157306.8200000003</v>
      </c>
      <c r="F214" s="12">
        <f t="shared" si="219"/>
        <v>208562.51999999996</v>
      </c>
      <c r="G214" s="12">
        <f t="shared" si="219"/>
        <v>201769.79999999993</v>
      </c>
      <c r="H214" s="12">
        <f t="shared" si="219"/>
        <v>325075.7027902687</v>
      </c>
      <c r="I214" s="12">
        <f t="shared" si="219"/>
        <v>170913.95999999996</v>
      </c>
      <c r="J214" s="12">
        <f t="shared" si="219"/>
        <v>293153.66545097198</v>
      </c>
      <c r="K214" s="12">
        <f t="shared" si="219"/>
        <v>170913.95999999996</v>
      </c>
      <c r="L214" s="12">
        <f t="shared" si="219"/>
        <v>351631.09062313841</v>
      </c>
      <c r="M214" s="12">
        <f t="shared" si="219"/>
        <v>170913.95999999996</v>
      </c>
      <c r="N214" s="12">
        <f t="shared" si="219"/>
        <v>438830.21825329319</v>
      </c>
      <c r="O214" s="12">
        <f t="shared" si="219"/>
        <v>170913.95999999996</v>
      </c>
      <c r="P214" s="12">
        <f t="shared" si="219"/>
        <v>542628.95689512382</v>
      </c>
      <c r="Q214" s="12">
        <f t="shared" si="219"/>
        <v>170913.95999999996</v>
      </c>
      <c r="R214" s="12">
        <f t="shared" si="219"/>
        <v>600007.48473945586</v>
      </c>
      <c r="S214" s="12">
        <f t="shared" si="219"/>
        <v>170853.79999999996</v>
      </c>
      <c r="T214" s="12">
        <f t="shared" si="219"/>
        <v>676532.84086672461</v>
      </c>
      <c r="U214" s="12">
        <f t="shared" si="219"/>
        <v>170672.99999999994</v>
      </c>
      <c r="V214" s="12">
        <f t="shared" si="219"/>
        <v>185958.35023182278</v>
      </c>
    </row>
    <row r="215" spans="1:22" s="3" customFormat="1" outlineLevel="1" x14ac:dyDescent="0.35">
      <c r="A215" s="9" t="s">
        <v>22</v>
      </c>
      <c r="B215" s="10" t="s">
        <v>144</v>
      </c>
      <c r="C215" s="10" t="s">
        <v>24</v>
      </c>
      <c r="D215" s="3">
        <v>1769362.05</v>
      </c>
      <c r="E215" s="3">
        <v>1756757.05</v>
      </c>
      <c r="F215" s="3">
        <v>36819.119999999966</v>
      </c>
      <c r="G215" s="3">
        <v>36819.119999999966</v>
      </c>
      <c r="H215" s="3">
        <f>G215*$H$354</f>
        <v>59320.083134935099</v>
      </c>
      <c r="I215" s="3">
        <v>36819.119999999966</v>
      </c>
      <c r="J215" s="3">
        <f>I215*$J$354</f>
        <v>63152.594361977121</v>
      </c>
      <c r="K215" s="3">
        <v>36819.119999999966</v>
      </c>
      <c r="L215" s="3">
        <f>K215*$L$354</f>
        <v>75750.086893921354</v>
      </c>
      <c r="M215" s="3">
        <v>36819.119999999966</v>
      </c>
      <c r="N215" s="3">
        <f>M215*$N$354</f>
        <v>94534.948844987142</v>
      </c>
      <c r="O215" s="3">
        <v>34865.609999999957</v>
      </c>
      <c r="P215" s="3">
        <f>O215*$P$354</f>
        <v>110693.64717669743</v>
      </c>
      <c r="Q215" s="3">
        <v>34864.919999999962</v>
      </c>
      <c r="R215" s="3">
        <f t="shared" ref="R215:R216" si="220">Q215*$R$354</f>
        <v>122396.16327912785</v>
      </c>
      <c r="S215" s="3">
        <v>34864.919999999962</v>
      </c>
      <c r="T215" s="3">
        <f t="shared" ref="T215:T216" si="221">S215*$T$354</f>
        <v>138055.24591312025</v>
      </c>
      <c r="U215" s="3">
        <v>34864.919999999962</v>
      </c>
      <c r="V215" s="3">
        <f t="shared" ref="V215:V216" si="222">U215*$V$354</f>
        <v>37987.39697646656</v>
      </c>
    </row>
    <row r="216" spans="1:22" s="3" customFormat="1" outlineLevel="1" x14ac:dyDescent="0.35">
      <c r="A216" s="9" t="s">
        <v>22</v>
      </c>
      <c r="B216" s="10"/>
      <c r="C216" s="10" t="s">
        <v>28</v>
      </c>
      <c r="D216" s="3">
        <v>8500</v>
      </c>
      <c r="E216" s="3">
        <v>7730</v>
      </c>
      <c r="F216" s="3">
        <v>100.80000000000001</v>
      </c>
      <c r="G216" s="3">
        <v>167.23000000000002</v>
      </c>
      <c r="H216" s="3">
        <f>G216*$H$354</f>
        <v>269.42788156412229</v>
      </c>
      <c r="I216" s="3">
        <v>167.23000000000002</v>
      </c>
      <c r="J216" s="3">
        <f>I216*$J$354</f>
        <v>286.83489326071469</v>
      </c>
      <c r="K216" s="3">
        <v>167.23000000000002</v>
      </c>
      <c r="L216" s="3">
        <f>K216*$L$354</f>
        <v>344.05186846590794</v>
      </c>
      <c r="M216" s="3">
        <v>167.23000000000002</v>
      </c>
      <c r="N216" s="3">
        <f>M216*$N$354</f>
        <v>429.37146502543288</v>
      </c>
      <c r="O216" s="3">
        <v>167.23000000000002</v>
      </c>
      <c r="P216" s="3">
        <f>O216*$P$354</f>
        <v>530.93287676191915</v>
      </c>
      <c r="Q216" s="3">
        <v>167.23000000000002</v>
      </c>
      <c r="R216" s="3">
        <f t="shared" si="220"/>
        <v>587.07464078989926</v>
      </c>
      <c r="S216" s="3">
        <v>167.23000000000002</v>
      </c>
      <c r="T216" s="3">
        <f t="shared" si="221"/>
        <v>662.18361533745451</v>
      </c>
      <c r="U216" s="3">
        <v>167.23000000000002</v>
      </c>
      <c r="V216" s="3">
        <f t="shared" si="222"/>
        <v>182.20699764618738</v>
      </c>
    </row>
    <row r="217" spans="1:22" s="12" customFormat="1" outlineLevel="1" x14ac:dyDescent="0.35">
      <c r="A217" s="9" t="s">
        <v>22</v>
      </c>
      <c r="B217" s="11" t="s">
        <v>145</v>
      </c>
      <c r="C217" s="11"/>
      <c r="D217" s="12">
        <f>SUM(D215:D216)</f>
        <v>1777862.05</v>
      </c>
      <c r="E217" s="12">
        <f t="shared" ref="E217:V217" si="223">SUM(E215:E216)</f>
        <v>1764487.05</v>
      </c>
      <c r="F217" s="12">
        <f t="shared" si="223"/>
        <v>36919.919999999969</v>
      </c>
      <c r="G217" s="12">
        <f>SUM(G215:G216)</f>
        <v>36986.349999999969</v>
      </c>
      <c r="H217" s="12">
        <f t="shared" si="223"/>
        <v>59589.511016499222</v>
      </c>
      <c r="I217" s="12">
        <f t="shared" si="223"/>
        <v>36986.349999999969</v>
      </c>
      <c r="J217" s="12">
        <f t="shared" si="223"/>
        <v>63439.429255237832</v>
      </c>
      <c r="K217" s="12">
        <f t="shared" si="223"/>
        <v>36986.349999999969</v>
      </c>
      <c r="L217" s="12">
        <f t="shared" si="223"/>
        <v>76094.138762387258</v>
      </c>
      <c r="M217" s="12">
        <f t="shared" si="223"/>
        <v>36986.349999999969</v>
      </c>
      <c r="N217" s="12">
        <f t="shared" si="223"/>
        <v>94964.320310012568</v>
      </c>
      <c r="O217" s="12">
        <f t="shared" si="223"/>
        <v>35032.83999999996</v>
      </c>
      <c r="P217" s="12">
        <f t="shared" si="223"/>
        <v>111224.58005345934</v>
      </c>
      <c r="Q217" s="12">
        <f t="shared" si="223"/>
        <v>35032.149999999965</v>
      </c>
      <c r="R217" s="12">
        <f t="shared" si="223"/>
        <v>122983.23791991775</v>
      </c>
      <c r="S217" s="12">
        <f t="shared" si="223"/>
        <v>35032.149999999965</v>
      </c>
      <c r="T217" s="12">
        <f t="shared" si="223"/>
        <v>138717.42952845769</v>
      </c>
      <c r="U217" s="12">
        <f t="shared" si="223"/>
        <v>35032.149999999965</v>
      </c>
      <c r="V217" s="12">
        <f t="shared" si="223"/>
        <v>38169.603974112746</v>
      </c>
    </row>
    <row r="218" spans="1:22" s="3" customFormat="1" outlineLevel="1" x14ac:dyDescent="0.35">
      <c r="A218" s="9" t="s">
        <v>22</v>
      </c>
      <c r="B218" s="10" t="s">
        <v>146</v>
      </c>
      <c r="C218" s="10" t="s">
        <v>24</v>
      </c>
      <c r="D218" s="3">
        <v>1926773.0000000037</v>
      </c>
      <c r="E218" s="3">
        <v>1873881.5599999989</v>
      </c>
      <c r="F218" s="3">
        <v>37841.340000000062</v>
      </c>
      <c r="G218" s="3">
        <v>36609.970000000074</v>
      </c>
      <c r="H218" s="3">
        <f>G218*$H$354</f>
        <v>58983.117031789094</v>
      </c>
      <c r="I218" s="3">
        <v>35605.930000000044</v>
      </c>
      <c r="J218" s="3">
        <f>I218*$J$354</f>
        <v>61071.716384610954</v>
      </c>
      <c r="K218" s="3">
        <v>35046.66000000004</v>
      </c>
      <c r="L218" s="3">
        <f>K218*$L$354</f>
        <v>72103.503297789925</v>
      </c>
      <c r="M218" s="3">
        <v>34740.760000000031</v>
      </c>
      <c r="N218" s="3">
        <f>M218*$N$354</f>
        <v>89198.654651061239</v>
      </c>
      <c r="O218" s="3">
        <v>34328.48000000004</v>
      </c>
      <c r="P218" s="3">
        <f>O218*$P$354</f>
        <v>108988.33128783127</v>
      </c>
      <c r="Q218" s="3">
        <v>34029.480000000054</v>
      </c>
      <c r="R218" s="3">
        <f t="shared" ref="R218:R220" si="224">Q218*$R$354</f>
        <v>119463.28258845357</v>
      </c>
      <c r="S218" s="3">
        <v>33860.140000000058</v>
      </c>
      <c r="T218" s="3">
        <f t="shared" ref="T218:T220" si="225">S218*$T$354</f>
        <v>134076.60061611191</v>
      </c>
      <c r="U218" s="3">
        <v>33815.760000000053</v>
      </c>
      <c r="V218" s="3">
        <f t="shared" ref="V218:V220" si="226">U218*$V$354</f>
        <v>36844.274966955963</v>
      </c>
    </row>
    <row r="219" spans="1:22" s="3" customFormat="1" outlineLevel="1" x14ac:dyDescent="0.35">
      <c r="A219" s="9" t="s">
        <v>22</v>
      </c>
      <c r="B219" s="10"/>
      <c r="C219" s="10" t="s">
        <v>25</v>
      </c>
      <c r="D219" s="3">
        <v>2656777.5799999963</v>
      </c>
      <c r="E219" s="3">
        <v>2305274.9199999971</v>
      </c>
      <c r="F219" s="3">
        <v>48069.599999999991</v>
      </c>
      <c r="G219" s="3">
        <v>46838.04000000003</v>
      </c>
      <c r="H219" s="3">
        <f>G219*$H$354</f>
        <v>75461.782537915627</v>
      </c>
      <c r="I219" s="3">
        <v>46832.639999999992</v>
      </c>
      <c r="J219" s="3">
        <f>I219*$J$354</f>
        <v>80327.903459412031</v>
      </c>
      <c r="K219" s="3">
        <v>46832.639999999992</v>
      </c>
      <c r="L219" s="3">
        <f>K219*$L$354</f>
        <v>96351.475794960323</v>
      </c>
      <c r="M219" s="3">
        <v>46832.639999999992</v>
      </c>
      <c r="N219" s="3">
        <f>M219*$N$354</f>
        <v>120245.1668229904</v>
      </c>
      <c r="O219" s="3">
        <v>26707.569999999949</v>
      </c>
      <c r="P219" s="3">
        <f>O219*$P$354</f>
        <v>84792.961618252113</v>
      </c>
      <c r="Q219" s="3">
        <v>6537.5999999999967</v>
      </c>
      <c r="R219" s="3">
        <f t="shared" si="224"/>
        <v>22950.781388674539</v>
      </c>
      <c r="S219" s="3">
        <v>6537.5999999999967</v>
      </c>
      <c r="T219" s="3">
        <f t="shared" si="225"/>
        <v>25887.051388089098</v>
      </c>
      <c r="U219" s="3">
        <v>6537.5999999999967</v>
      </c>
      <c r="V219" s="3">
        <f t="shared" si="226"/>
        <v>7123.1027196777723</v>
      </c>
    </row>
    <row r="220" spans="1:22" s="3" customFormat="1" outlineLevel="1" x14ac:dyDescent="0.35">
      <c r="A220" s="9" t="s">
        <v>22</v>
      </c>
      <c r="B220" s="10"/>
      <c r="C220" s="10" t="s">
        <v>28</v>
      </c>
      <c r="D220" s="3">
        <v>142915</v>
      </c>
      <c r="E220" s="3">
        <v>128095</v>
      </c>
      <c r="F220" s="3">
        <v>1834.6599999999989</v>
      </c>
      <c r="G220" s="3">
        <v>3765.6999999999989</v>
      </c>
      <c r="H220" s="3">
        <f>G220*$H$354</f>
        <v>6067.0009783293372</v>
      </c>
      <c r="I220" s="3">
        <v>3765.6999999999989</v>
      </c>
      <c r="J220" s="3">
        <f>I220*$J$354</f>
        <v>6458.9736144942462</v>
      </c>
      <c r="K220" s="3">
        <v>3765.6999999999989</v>
      </c>
      <c r="L220" s="3">
        <f>K220*$L$354</f>
        <v>7747.3905464454292</v>
      </c>
      <c r="M220" s="3">
        <v>3765.6999999999989</v>
      </c>
      <c r="N220" s="3">
        <f>M220*$N$354</f>
        <v>9668.624803242672</v>
      </c>
      <c r="O220" s="3">
        <v>3765.6999999999989</v>
      </c>
      <c r="P220" s="3">
        <f>O220*$P$354</f>
        <v>11955.593697436812</v>
      </c>
      <c r="Q220" s="3">
        <v>3765.6999999999989</v>
      </c>
      <c r="R220" s="3">
        <f t="shared" si="224"/>
        <v>13219.798928556616</v>
      </c>
      <c r="S220" s="3">
        <v>3765.6999999999989</v>
      </c>
      <c r="T220" s="3">
        <f t="shared" si="225"/>
        <v>14911.109491575982</v>
      </c>
      <c r="U220" s="3">
        <v>3765.6999999999989</v>
      </c>
      <c r="V220" s="3">
        <f t="shared" si="226"/>
        <v>4102.9533638476796</v>
      </c>
    </row>
    <row r="221" spans="1:22" s="12" customFormat="1" outlineLevel="1" x14ac:dyDescent="0.35">
      <c r="A221" s="9" t="s">
        <v>22</v>
      </c>
      <c r="B221" s="11" t="s">
        <v>147</v>
      </c>
      <c r="C221" s="11"/>
      <c r="D221" s="12">
        <f>SUM(D218:D220)</f>
        <v>4726465.58</v>
      </c>
      <c r="E221" s="12">
        <f t="shared" ref="E221:V221" si="227">SUM(E218:E220)</f>
        <v>4307251.4799999958</v>
      </c>
      <c r="F221" s="12">
        <f t="shared" si="227"/>
        <v>87745.600000000064</v>
      </c>
      <c r="G221" s="12">
        <f>SUM(G218:G220)</f>
        <v>87213.710000000094</v>
      </c>
      <c r="H221" s="12">
        <f t="shared" si="227"/>
        <v>140511.90054803406</v>
      </c>
      <c r="I221" s="12">
        <f t="shared" si="227"/>
        <v>86204.270000000033</v>
      </c>
      <c r="J221" s="12">
        <f t="shared" si="227"/>
        <v>147858.59345851725</v>
      </c>
      <c r="K221" s="12">
        <f t="shared" si="227"/>
        <v>85645.000000000029</v>
      </c>
      <c r="L221" s="12">
        <f t="shared" si="227"/>
        <v>176202.36963919568</v>
      </c>
      <c r="M221" s="12">
        <f t="shared" si="227"/>
        <v>85339.10000000002</v>
      </c>
      <c r="N221" s="12">
        <f t="shared" si="227"/>
        <v>219112.44627729431</v>
      </c>
      <c r="O221" s="12">
        <f t="shared" si="227"/>
        <v>64801.749999999985</v>
      </c>
      <c r="P221" s="12">
        <f t="shared" si="227"/>
        <v>205736.88660352022</v>
      </c>
      <c r="Q221" s="12">
        <f t="shared" si="227"/>
        <v>44332.78000000005</v>
      </c>
      <c r="R221" s="12">
        <f t="shared" si="227"/>
        <v>155633.86290568471</v>
      </c>
      <c r="S221" s="12">
        <f t="shared" si="227"/>
        <v>44163.440000000053</v>
      </c>
      <c r="T221" s="12">
        <f t="shared" si="227"/>
        <v>174874.761495777</v>
      </c>
      <c r="U221" s="12">
        <f t="shared" si="227"/>
        <v>44119.060000000049</v>
      </c>
      <c r="V221" s="12">
        <f t="shared" si="227"/>
        <v>48070.331050481414</v>
      </c>
    </row>
    <row r="222" spans="1:22" s="12" customFormat="1" outlineLevel="1" x14ac:dyDescent="0.35">
      <c r="A222" s="9" t="s">
        <v>22</v>
      </c>
      <c r="B222" s="11" t="s">
        <v>148</v>
      </c>
      <c r="C222" s="11"/>
      <c r="D222" s="12">
        <f>D7+D10+D16+D20+D24+D28+D32+D35+D38+D41+D45+D51+D54+D56+D59+D64+D67+D70+D76+D79+D83+D87+D91+D93+D97+D100+D105+D109+D112+D116+D122+D125+D131+D136+D141+D144+D148+D152+D157+D160+D163+D166+D169+D173+D177+D180+D183+D188+D192+D196+D200+D204+D207+D211+D214+D217+D221</f>
        <v>385697041.83999503</v>
      </c>
      <c r="E222" s="12">
        <f t="shared" ref="E222:V222" si="228">E7+E10+E16+E20+E24+E28+E32+E35+E38+E41+E45+E51+E54+E56+E59+E64+E67+E70+E76+E79+E83+E87+E91+E93+E97+E100+E105+E109+E112+E116+E122+E125+E131+E136+E141+E144+E148+E152+E157+E160+E163+E166+E169+E173+E177+E180+E183+E188+E192+E196+E200+E204+E207+E211+E214+E217+E221</f>
        <v>361627592.25999808</v>
      </c>
      <c r="F222" s="12">
        <f t="shared" si="228"/>
        <v>7362338.2299999995</v>
      </c>
      <c r="G222" s="12">
        <f>G7+G10+G16+G20+G24+G28+G32+G35+G38+G41+G45+G51+G54+G56+G59+G64+G67+G70+G76+G79+G83+G87+G91+G93+G97+G100+G105+G109+G112+G116+G122+G125+G131+G136+G141+G144+G148+G152+G157+G160+G163+G166+G169+G173+G177+G180+G183+G188+G192+G196+G200+G204+G207+G211+G214+G217+G221</f>
        <v>9436586.3400000017</v>
      </c>
      <c r="H222" s="12">
        <f>H7+H10+H16+H20+H24+H28+H32+H35+H38+H41+H45+H51+H54+H56+H59+H64+H67+H70+H76+H79+H83+H87+H91+H93+H97+H100+H105+H109+H112+H116+H122+H125+H131+H136+H141+H144+H148+H152+H157+H160+H163+H166+H169+H173+H177+H180+H183+H188+H192+H196+H200+H204+H207+H211+H214+H217+H221</f>
        <v>16328600</v>
      </c>
      <c r="I222" s="12">
        <f t="shared" si="228"/>
        <v>9263705.6299999971</v>
      </c>
      <c r="J222" s="12">
        <f t="shared" si="228"/>
        <v>16925800</v>
      </c>
      <c r="K222" s="12">
        <f t="shared" si="228"/>
        <v>9041899.3699999955</v>
      </c>
      <c r="L222" s="12">
        <f t="shared" si="228"/>
        <v>19393500</v>
      </c>
      <c r="M222" s="12">
        <f t="shared" si="228"/>
        <v>8620702.9799999911</v>
      </c>
      <c r="N222" s="12">
        <f t="shared" si="228"/>
        <v>22644199.999999996</v>
      </c>
      <c r="O222" s="12">
        <f t="shared" si="228"/>
        <v>8458960.9499999937</v>
      </c>
      <c r="P222" s="12">
        <f t="shared" si="228"/>
        <v>27050000.000000004</v>
      </c>
      <c r="Q222" s="12">
        <f t="shared" si="228"/>
        <v>8345440.0599999912</v>
      </c>
      <c r="R222" s="12">
        <f t="shared" si="228"/>
        <v>29280000.000000004</v>
      </c>
      <c r="S222" s="12">
        <f t="shared" si="228"/>
        <v>8020797.9899999918</v>
      </c>
      <c r="T222" s="12">
        <f t="shared" si="228"/>
        <v>31495300</v>
      </c>
      <c r="U222" s="12">
        <f t="shared" si="228"/>
        <v>7951586.4899999909</v>
      </c>
      <c r="V222" s="12">
        <f t="shared" si="228"/>
        <v>9946710.8983944561</v>
      </c>
    </row>
    <row r="223" spans="1:22" s="3" customFormat="1" outlineLevel="1" x14ac:dyDescent="0.35">
      <c r="A223" s="18" t="s">
        <v>149</v>
      </c>
      <c r="B223" s="10" t="s">
        <v>30</v>
      </c>
      <c r="C223" s="10" t="s">
        <v>25</v>
      </c>
      <c r="D223" s="3">
        <v>51655368.730000019</v>
      </c>
      <c r="E223" s="3">
        <v>37385297.349999927</v>
      </c>
      <c r="F223" s="3">
        <v>753725.41999999806</v>
      </c>
      <c r="G223" s="3">
        <v>746351.31999999855</v>
      </c>
      <c r="H223" s="3">
        <f t="shared" ref="H223:H231" si="229">G223*$H$366</f>
        <v>1058327.9794323198</v>
      </c>
      <c r="I223" s="3">
        <v>743787.92999999865</v>
      </c>
      <c r="J223" s="3">
        <f t="shared" ref="J223:J231" si="230">I223*$J$366</f>
        <v>1061133.3353098326</v>
      </c>
      <c r="K223" s="3">
        <v>732689.05999999784</v>
      </c>
      <c r="L223" s="3">
        <f t="shared" ref="L223:L231" si="231">K223*$L$366</f>
        <v>1200083.9227357791</v>
      </c>
      <c r="M223" s="3">
        <v>702572.13999999862</v>
      </c>
      <c r="N223" s="3">
        <f t="shared" ref="N223:N231" si="232">M223*$N$366</f>
        <v>1326342.0319298629</v>
      </c>
      <c r="O223" s="3">
        <v>664684.55999999831</v>
      </c>
      <c r="P223" s="3">
        <f t="shared" ref="P223:P231" si="233">O223*$P$366</f>
        <v>1426672.6572342487</v>
      </c>
      <c r="Q223" s="3">
        <v>663230.65999999829</v>
      </c>
      <c r="R223" s="3">
        <f t="shared" ref="R223:R231" si="234">Q223*$R$366</f>
        <v>1558411.0087888984</v>
      </c>
      <c r="S223" s="3">
        <v>660823.44999999832</v>
      </c>
      <c r="T223" s="3">
        <f t="shared" ref="T223:T231" si="235">S223*$T$366</f>
        <v>1716589.224714698</v>
      </c>
      <c r="U223" s="3">
        <v>660458.5499999983</v>
      </c>
      <c r="V223" s="3">
        <f t="shared" ref="V223:V231" si="236">U223*$V$366</f>
        <v>955500.55445348227</v>
      </c>
    </row>
    <row r="224" spans="1:22" s="3" customFormat="1" outlineLevel="1" x14ac:dyDescent="0.35">
      <c r="A224" s="18" t="s">
        <v>149</v>
      </c>
      <c r="B224" s="10"/>
      <c r="C224" s="10" t="s">
        <v>150</v>
      </c>
      <c r="D224" s="3">
        <v>48984801.800000004</v>
      </c>
      <c r="E224" s="3">
        <v>52390638.650000006</v>
      </c>
      <c r="F224" s="3">
        <v>1514213.8800000004</v>
      </c>
      <c r="G224" s="3">
        <v>1506630.1400000006</v>
      </c>
      <c r="H224" s="3">
        <f t="shared" si="229"/>
        <v>2136405.1875972254</v>
      </c>
      <c r="I224" s="3">
        <v>1492434.3599999999</v>
      </c>
      <c r="J224" s="3">
        <f t="shared" si="230"/>
        <v>2129198.103762988</v>
      </c>
      <c r="K224" s="3">
        <v>1492434.3599999999</v>
      </c>
      <c r="L224" s="3">
        <f t="shared" si="231"/>
        <v>2444483.7229785672</v>
      </c>
      <c r="M224" s="3">
        <v>1471102.7400000012</v>
      </c>
      <c r="N224" s="3">
        <f t="shared" si="232"/>
        <v>2777202.9180507986</v>
      </c>
      <c r="O224" s="3">
        <v>1264015.56</v>
      </c>
      <c r="P224" s="3">
        <f t="shared" si="233"/>
        <v>2713071.0509818997</v>
      </c>
      <c r="Q224" s="3">
        <v>1264015.56</v>
      </c>
      <c r="R224" s="3">
        <f t="shared" si="234"/>
        <v>2970091.5274098902</v>
      </c>
      <c r="S224" s="3">
        <v>1263532.4100000001</v>
      </c>
      <c r="T224" s="3">
        <f t="shared" si="235"/>
        <v>3282217.2398449234</v>
      </c>
      <c r="U224" s="3">
        <v>1258692</v>
      </c>
      <c r="V224" s="3">
        <f t="shared" si="236"/>
        <v>1820978.6274795982</v>
      </c>
    </row>
    <row r="225" spans="1:22" s="3" customFormat="1" outlineLevel="1" x14ac:dyDescent="0.35">
      <c r="A225" s="18" t="s">
        <v>149</v>
      </c>
      <c r="B225" s="10"/>
      <c r="C225" s="10" t="s">
        <v>151</v>
      </c>
      <c r="D225" s="3">
        <v>1475550</v>
      </c>
      <c r="E225" s="3">
        <v>1641052.03</v>
      </c>
      <c r="F225" s="3">
        <v>29072.399999999987</v>
      </c>
      <c r="G225" s="3">
        <v>29072.399999999987</v>
      </c>
      <c r="H225" s="3">
        <f t="shared" si="229"/>
        <v>41224.733613719902</v>
      </c>
      <c r="I225" s="3">
        <v>29072.399999999987</v>
      </c>
      <c r="J225" s="3">
        <f t="shared" si="230"/>
        <v>41476.463294398469</v>
      </c>
      <c r="K225" s="3">
        <v>29072.399999999987</v>
      </c>
      <c r="L225" s="3">
        <f t="shared" si="231"/>
        <v>47618.180398849887</v>
      </c>
      <c r="M225" s="3">
        <v>29072.399999999987</v>
      </c>
      <c r="N225" s="3">
        <f t="shared" si="232"/>
        <v>54883.966917728627</v>
      </c>
      <c r="O225" s="3">
        <v>29072.399999999987</v>
      </c>
      <c r="P225" s="3">
        <f t="shared" si="233"/>
        <v>62400.724578553563</v>
      </c>
      <c r="Q225" s="3">
        <v>29072.399999999987</v>
      </c>
      <c r="R225" s="3">
        <f t="shared" si="234"/>
        <v>68312.204100929928</v>
      </c>
      <c r="S225" s="3">
        <v>29072.399999999987</v>
      </c>
      <c r="T225" s="3">
        <f t="shared" si="235"/>
        <v>75519.972205277663</v>
      </c>
      <c r="U225" s="3">
        <v>29072.399999999987</v>
      </c>
      <c r="V225" s="3">
        <f t="shared" si="236"/>
        <v>42059.708848183545</v>
      </c>
    </row>
    <row r="226" spans="1:22" s="3" customFormat="1" outlineLevel="1" x14ac:dyDescent="0.35">
      <c r="A226" s="18" t="s">
        <v>149</v>
      </c>
      <c r="B226" s="10"/>
      <c r="C226" s="10" t="s">
        <v>31</v>
      </c>
      <c r="D226" s="3">
        <v>87656350.300000042</v>
      </c>
      <c r="E226" s="3">
        <v>87656217.330000043</v>
      </c>
      <c r="F226" s="3">
        <v>1975237.8100000008</v>
      </c>
      <c r="G226" s="3">
        <v>1968895.9700000007</v>
      </c>
      <c r="H226" s="3">
        <f t="shared" si="229"/>
        <v>2791899.2541509029</v>
      </c>
      <c r="I226" s="3">
        <v>1937934.6400000004</v>
      </c>
      <c r="J226" s="3">
        <f t="shared" si="230"/>
        <v>2764776.0406056382</v>
      </c>
      <c r="K226" s="3">
        <v>1935058.6800000004</v>
      </c>
      <c r="L226" s="3">
        <f t="shared" si="231"/>
        <v>3169465.6549373423</v>
      </c>
      <c r="M226" s="3">
        <v>1933958.7000000002</v>
      </c>
      <c r="N226" s="3">
        <f t="shared" si="232"/>
        <v>3650999.7561623231</v>
      </c>
      <c r="O226" s="3">
        <v>1836686.1700000002</v>
      </c>
      <c r="P226" s="3">
        <f t="shared" si="233"/>
        <v>3942245.8356175777</v>
      </c>
      <c r="Q226" s="3">
        <v>1793993.59</v>
      </c>
      <c r="R226" s="3">
        <f t="shared" si="234"/>
        <v>4215395.2296968969</v>
      </c>
      <c r="S226" s="3">
        <v>1793646.4800000002</v>
      </c>
      <c r="T226" s="3">
        <f t="shared" si="235"/>
        <v>4659269.0082584927</v>
      </c>
      <c r="U226" s="3">
        <v>1793426.9500000002</v>
      </c>
      <c r="V226" s="3">
        <f t="shared" si="236"/>
        <v>2594591.9620494307</v>
      </c>
    </row>
    <row r="227" spans="1:22" s="3" customFormat="1" outlineLevel="1" x14ac:dyDescent="0.35">
      <c r="A227" s="18" t="s">
        <v>149</v>
      </c>
      <c r="B227" s="10"/>
      <c r="C227" s="10" t="s">
        <v>152</v>
      </c>
      <c r="D227" s="3">
        <v>27446247.829999879</v>
      </c>
      <c r="E227" s="3">
        <v>27446247.829999879</v>
      </c>
      <c r="F227" s="3">
        <v>600797.64</v>
      </c>
      <c r="G227" s="3">
        <v>600797.64</v>
      </c>
      <c r="H227" s="3">
        <f t="shared" si="229"/>
        <v>851932.50865947083</v>
      </c>
      <c r="I227" s="3">
        <v>597025.55999999994</v>
      </c>
      <c r="J227" s="3">
        <f t="shared" si="230"/>
        <v>851753.16537876811</v>
      </c>
      <c r="K227" s="3">
        <v>593253.71999999986</v>
      </c>
      <c r="L227" s="3">
        <f t="shared" si="231"/>
        <v>971700.39835888275</v>
      </c>
      <c r="M227" s="3">
        <v>582451.19999999995</v>
      </c>
      <c r="N227" s="3">
        <f t="shared" si="232"/>
        <v>1099573.2169339771</v>
      </c>
      <c r="O227" s="3">
        <v>571647.24000000011</v>
      </c>
      <c r="P227" s="3">
        <f t="shared" si="233"/>
        <v>1226978.2329401884</v>
      </c>
      <c r="Q227" s="3">
        <v>571647.24000000011</v>
      </c>
      <c r="R227" s="3">
        <f t="shared" si="234"/>
        <v>1343214.9713340937</v>
      </c>
      <c r="S227" s="3">
        <v>571647.24000000011</v>
      </c>
      <c r="T227" s="3">
        <f t="shared" si="235"/>
        <v>1484940.4822451437</v>
      </c>
      <c r="U227" s="3">
        <v>571647.24000000011</v>
      </c>
      <c r="V227" s="3">
        <f t="shared" si="236"/>
        <v>827015.19235658972</v>
      </c>
    </row>
    <row r="228" spans="1:22" s="3" customFormat="1" outlineLevel="1" x14ac:dyDescent="0.35">
      <c r="A228" s="18" t="s">
        <v>149</v>
      </c>
      <c r="B228" s="10"/>
      <c r="C228" s="10" t="s">
        <v>128</v>
      </c>
      <c r="D228" s="3">
        <v>664300.45000000007</v>
      </c>
      <c r="E228" s="3">
        <v>664300.45000000007</v>
      </c>
      <c r="F228" s="3">
        <v>50113.919999999998</v>
      </c>
      <c r="G228" s="3">
        <v>50113.119999999988</v>
      </c>
      <c r="H228" s="3">
        <f t="shared" si="229"/>
        <v>71060.525534609435</v>
      </c>
      <c r="I228" s="3">
        <v>41975.340000000004</v>
      </c>
      <c r="J228" s="3">
        <f t="shared" si="230"/>
        <v>59884.586369886791</v>
      </c>
      <c r="K228" s="3">
        <v>41975.040000000001</v>
      </c>
      <c r="L228" s="3">
        <f t="shared" si="231"/>
        <v>68751.634779685919</v>
      </c>
      <c r="M228" s="3">
        <v>41975.040000000001</v>
      </c>
      <c r="N228" s="3">
        <f t="shared" si="232"/>
        <v>79242.054551063455</v>
      </c>
      <c r="O228" s="3">
        <v>41974.400000000001</v>
      </c>
      <c r="P228" s="3">
        <f t="shared" si="233"/>
        <v>90093.4554336773</v>
      </c>
      <c r="Q228" s="3">
        <v>20792.05999999999</v>
      </c>
      <c r="R228" s="3">
        <f t="shared" si="234"/>
        <v>48855.665387060624</v>
      </c>
      <c r="S228" s="3">
        <v>20791.32</v>
      </c>
      <c r="T228" s="3">
        <f t="shared" si="235"/>
        <v>54008.609833073097</v>
      </c>
      <c r="U228" s="3">
        <v>20791.32</v>
      </c>
      <c r="V228" s="3">
        <f t="shared" si="236"/>
        <v>30079.280202852737</v>
      </c>
    </row>
    <row r="229" spans="1:22" s="3" customFormat="1" outlineLevel="1" x14ac:dyDescent="0.35">
      <c r="A229" s="18" t="s">
        <v>149</v>
      </c>
      <c r="B229" s="10"/>
      <c r="C229" s="10" t="s">
        <v>32</v>
      </c>
      <c r="D229" s="3">
        <v>1322084.8999999992</v>
      </c>
      <c r="E229" s="3">
        <v>1322084.8999999992</v>
      </c>
      <c r="F229" s="3">
        <v>24648.069999999996</v>
      </c>
      <c r="G229" s="3">
        <v>27174.71</v>
      </c>
      <c r="H229" s="3">
        <f t="shared" si="229"/>
        <v>38533.804597490773</v>
      </c>
      <c r="I229" s="3">
        <v>27174.71</v>
      </c>
      <c r="J229" s="3">
        <f t="shared" si="230"/>
        <v>38769.102717729649</v>
      </c>
      <c r="K229" s="3">
        <v>27174.71</v>
      </c>
      <c r="L229" s="3">
        <f t="shared" si="231"/>
        <v>44509.921542990276</v>
      </c>
      <c r="M229" s="3">
        <v>27174.71</v>
      </c>
      <c r="N229" s="3">
        <f t="shared" si="232"/>
        <v>51301.436573481034</v>
      </c>
      <c r="O229" s="3">
        <v>27174.71</v>
      </c>
      <c r="P229" s="3">
        <f t="shared" si="233"/>
        <v>58327.540698809389</v>
      </c>
      <c r="Q229" s="3">
        <v>27174.71</v>
      </c>
      <c r="R229" s="3">
        <f t="shared" si="234"/>
        <v>63853.150613763653</v>
      </c>
      <c r="S229" s="3">
        <v>27174.71</v>
      </c>
      <c r="T229" s="3">
        <f t="shared" si="235"/>
        <v>70590.434359959341</v>
      </c>
      <c r="U229" s="3">
        <v>27174.71</v>
      </c>
      <c r="V229" s="3">
        <f t="shared" si="236"/>
        <v>39314.277136865974</v>
      </c>
    </row>
    <row r="230" spans="1:22" s="3" customFormat="1" outlineLevel="1" x14ac:dyDescent="0.35">
      <c r="A230" s="18" t="s">
        <v>149</v>
      </c>
      <c r="B230" s="10"/>
      <c r="C230" s="10" t="s">
        <v>33</v>
      </c>
      <c r="D230" s="3">
        <v>12157139.609999999</v>
      </c>
      <c r="E230" s="3">
        <v>12157139.609999999</v>
      </c>
      <c r="F230" s="3">
        <v>253273.80000000002</v>
      </c>
      <c r="G230" s="3">
        <v>253273.80000000002</v>
      </c>
      <c r="H230" s="3">
        <f t="shared" si="229"/>
        <v>359142.86183234188</v>
      </c>
      <c r="I230" s="3">
        <v>253273.80000000002</v>
      </c>
      <c r="J230" s="3">
        <f t="shared" si="230"/>
        <v>361335.88796015544</v>
      </c>
      <c r="K230" s="3">
        <v>253273.80000000002</v>
      </c>
      <c r="L230" s="3">
        <f t="shared" si="231"/>
        <v>414841.48191075498</v>
      </c>
      <c r="M230" s="3">
        <v>253273.80000000002</v>
      </c>
      <c r="N230" s="3">
        <f t="shared" si="232"/>
        <v>478139.77725703502</v>
      </c>
      <c r="O230" s="3">
        <v>253273.80000000002</v>
      </c>
      <c r="P230" s="3">
        <f t="shared" si="233"/>
        <v>543624.49047081312</v>
      </c>
      <c r="Q230" s="3">
        <v>253273.80000000002</v>
      </c>
      <c r="R230" s="3">
        <f t="shared" si="234"/>
        <v>595124.29379817692</v>
      </c>
      <c r="S230" s="3">
        <v>253273.80000000002</v>
      </c>
      <c r="T230" s="3">
        <f t="shared" si="235"/>
        <v>657917.14259314898</v>
      </c>
      <c r="U230" s="3">
        <v>253273.80000000002</v>
      </c>
      <c r="V230" s="3">
        <f t="shared" si="236"/>
        <v>366417.02394274552</v>
      </c>
    </row>
    <row r="231" spans="1:22" s="3" customFormat="1" outlineLevel="1" x14ac:dyDescent="0.35">
      <c r="A231" s="18" t="s">
        <v>149</v>
      </c>
      <c r="B231" s="10"/>
      <c r="C231" s="10" t="s">
        <v>34</v>
      </c>
      <c r="D231" s="3">
        <v>17566482.169999991</v>
      </c>
      <c r="E231" s="3">
        <v>17566482.169999991</v>
      </c>
      <c r="F231" s="3">
        <v>365969.75999999966</v>
      </c>
      <c r="G231" s="3">
        <v>365969.75999999966</v>
      </c>
      <c r="H231" s="3">
        <f t="shared" si="229"/>
        <v>518946.00606337958</v>
      </c>
      <c r="I231" s="3">
        <v>365969.75999999966</v>
      </c>
      <c r="J231" s="3">
        <f t="shared" si="230"/>
        <v>522114.83460257179</v>
      </c>
      <c r="K231" s="3">
        <v>365969.75999999966</v>
      </c>
      <c r="L231" s="3">
        <f t="shared" si="231"/>
        <v>599428.11918533687</v>
      </c>
      <c r="M231" s="3">
        <v>365969.75999999966</v>
      </c>
      <c r="N231" s="3">
        <f t="shared" si="232"/>
        <v>690891.43657658389</v>
      </c>
      <c r="O231" s="3">
        <v>365969.75999999966</v>
      </c>
      <c r="P231" s="3">
        <f t="shared" si="233"/>
        <v>785514.03385476733</v>
      </c>
      <c r="Q231" s="3">
        <v>365969.75999999966</v>
      </c>
      <c r="R231" s="3">
        <f t="shared" si="234"/>
        <v>859929.0371585536</v>
      </c>
      <c r="S231" s="3">
        <v>365969.75999999966</v>
      </c>
      <c r="T231" s="3">
        <f t="shared" si="235"/>
        <v>950662.00599785789</v>
      </c>
      <c r="U231" s="3">
        <v>365969.75999999966</v>
      </c>
      <c r="V231" s="3">
        <f t="shared" si="236"/>
        <v>529456.8578046395</v>
      </c>
    </row>
    <row r="232" spans="1:22" s="20" customFormat="1" outlineLevel="1" x14ac:dyDescent="0.35">
      <c r="A232" s="18" t="s">
        <v>149</v>
      </c>
      <c r="B232" s="19" t="s">
        <v>35</v>
      </c>
      <c r="C232" s="19"/>
      <c r="D232" s="20">
        <f>SUM(D223:D231)</f>
        <v>248928325.78999993</v>
      </c>
      <c r="E232" s="20">
        <f t="shared" ref="E232:V232" si="237">SUM(E223:E231)</f>
        <v>238229460.31999984</v>
      </c>
      <c r="F232" s="20">
        <f t="shared" si="237"/>
        <v>5567052.6999999983</v>
      </c>
      <c r="G232" s="20">
        <f t="shared" si="237"/>
        <v>5548278.8599999994</v>
      </c>
      <c r="H232" s="20">
        <f t="shared" si="237"/>
        <v>7867472.8614814598</v>
      </c>
      <c r="I232" s="20">
        <f t="shared" si="237"/>
        <v>5488648.4999999981</v>
      </c>
      <c r="J232" s="20">
        <f t="shared" si="237"/>
        <v>7830441.5200019693</v>
      </c>
      <c r="K232" s="20">
        <f t="shared" si="237"/>
        <v>5470901.5299999975</v>
      </c>
      <c r="L232" s="20">
        <f t="shared" si="237"/>
        <v>8960883.0368281882</v>
      </c>
      <c r="M232" s="20">
        <f t="shared" si="237"/>
        <v>5407550.4899999993</v>
      </c>
      <c r="N232" s="20">
        <f t="shared" si="237"/>
        <v>10208576.594952853</v>
      </c>
      <c r="O232" s="20">
        <f t="shared" si="237"/>
        <v>5054498.5999999987</v>
      </c>
      <c r="P232" s="20">
        <f t="shared" si="237"/>
        <v>10848928.021810537</v>
      </c>
      <c r="Q232" s="20">
        <f t="shared" si="237"/>
        <v>4989169.7799999975</v>
      </c>
      <c r="R232" s="20">
        <f t="shared" si="237"/>
        <v>11723187.088288266</v>
      </c>
      <c r="S232" s="20">
        <f t="shared" si="237"/>
        <v>4985931.5699999984</v>
      </c>
      <c r="T232" s="20">
        <f t="shared" si="237"/>
        <v>12951714.120052574</v>
      </c>
      <c r="U232" s="20">
        <f t="shared" si="237"/>
        <v>4980506.7299999986</v>
      </c>
      <c r="V232" s="20">
        <f t="shared" si="237"/>
        <v>7205413.4842743883</v>
      </c>
    </row>
    <row r="233" spans="1:22" s="3" customFormat="1" outlineLevel="1" x14ac:dyDescent="0.35">
      <c r="A233" s="18" t="s">
        <v>149</v>
      </c>
      <c r="B233" s="10" t="s">
        <v>38</v>
      </c>
      <c r="C233" s="10" t="s">
        <v>24</v>
      </c>
      <c r="D233" s="3">
        <v>7785145.6700000027</v>
      </c>
      <c r="E233" s="3">
        <v>7785145.6700000027</v>
      </c>
      <c r="F233" s="3">
        <v>227085.0000000002</v>
      </c>
      <c r="G233" s="3">
        <v>227085.0000000002</v>
      </c>
      <c r="H233" s="3">
        <f>G233*$H$366</f>
        <v>322007.08000273787</v>
      </c>
      <c r="I233" s="3">
        <v>227085.0000000002</v>
      </c>
      <c r="J233" s="3">
        <f>I233*$J$366</f>
        <v>323973.34472587361</v>
      </c>
      <c r="K233" s="3">
        <v>227085.0000000002</v>
      </c>
      <c r="L233" s="3">
        <f>K233*$L$366</f>
        <v>371946.39919211488</v>
      </c>
      <c r="M233" s="3">
        <v>227085.0000000002</v>
      </c>
      <c r="N233" s="3">
        <f>M233*$N$366</f>
        <v>428699.57855259359</v>
      </c>
      <c r="O233" s="3">
        <v>227085.0000000002</v>
      </c>
      <c r="P233" s="3">
        <f>O233*$P$366</f>
        <v>487413.09767755173</v>
      </c>
      <c r="Q233" s="3">
        <v>227085.0000000002</v>
      </c>
      <c r="R233" s="3">
        <f>Q233*$R$366</f>
        <v>533587.76256035606</v>
      </c>
      <c r="S233" s="3">
        <v>227084.8700000002</v>
      </c>
      <c r="T233" s="3">
        <f>S233*$T$366</f>
        <v>589887.42142510123</v>
      </c>
      <c r="U233" s="3">
        <v>225579.8100000002</v>
      </c>
      <c r="V233" s="3">
        <f>U233*$V$366</f>
        <v>326351.492502462</v>
      </c>
    </row>
    <row r="234" spans="1:22" s="3" customFormat="1" outlineLevel="1" x14ac:dyDescent="0.35">
      <c r="A234" s="18" t="s">
        <v>149</v>
      </c>
      <c r="B234" s="10"/>
      <c r="C234" s="10" t="s">
        <v>28</v>
      </c>
      <c r="D234" s="3">
        <v>2000</v>
      </c>
      <c r="E234" s="3">
        <v>2000</v>
      </c>
      <c r="F234" s="3">
        <v>41.64</v>
      </c>
      <c r="G234" s="3">
        <v>41.64</v>
      </c>
      <c r="H234" s="3">
        <f>G234*$H$366</f>
        <v>59.045620852605822</v>
      </c>
      <c r="I234" s="3">
        <v>41.64</v>
      </c>
      <c r="J234" s="3">
        <f>I234*$J$366</f>
        <v>59.406169823569876</v>
      </c>
      <c r="K234" s="3">
        <v>41.64</v>
      </c>
      <c r="L234" s="3">
        <f>K234*$L$366</f>
        <v>68.202867042559618</v>
      </c>
      <c r="M234" s="3">
        <v>41.64</v>
      </c>
      <c r="N234" s="3">
        <f>M234*$N$366</f>
        <v>78.609553475262487</v>
      </c>
      <c r="O234" s="3">
        <v>41.64</v>
      </c>
      <c r="P234" s="3">
        <f>O234*$P$366</f>
        <v>89.375702434300976</v>
      </c>
      <c r="Q234" s="3">
        <v>41.64</v>
      </c>
      <c r="R234" s="3">
        <f>Q234*$R$366</f>
        <v>97.842633520546073</v>
      </c>
      <c r="S234" s="3">
        <v>41.64</v>
      </c>
      <c r="T234" s="3">
        <f>S234*$T$366</f>
        <v>108.16622097342371</v>
      </c>
      <c r="U234" s="3">
        <v>41.64</v>
      </c>
      <c r="V234" s="3">
        <f>U234*$V$366</f>
        <v>60.241544435215658</v>
      </c>
    </row>
    <row r="235" spans="1:22" s="20" customFormat="1" outlineLevel="1" x14ac:dyDescent="0.35">
      <c r="A235" s="18" t="s">
        <v>149</v>
      </c>
      <c r="B235" s="19" t="s">
        <v>39</v>
      </c>
      <c r="C235" s="19"/>
      <c r="D235" s="20">
        <f>SUM(D233:D234)</f>
        <v>7787145.6700000027</v>
      </c>
      <c r="E235" s="20">
        <f t="shared" ref="E235:V235" si="238">SUM(E233:E234)</f>
        <v>7787145.6700000027</v>
      </c>
      <c r="F235" s="20">
        <f t="shared" si="238"/>
        <v>227126.64000000022</v>
      </c>
      <c r="G235" s="20">
        <f t="shared" si="238"/>
        <v>227126.64000000022</v>
      </c>
      <c r="H235" s="20">
        <f t="shared" si="238"/>
        <v>322066.12562359049</v>
      </c>
      <c r="I235" s="20">
        <f t="shared" si="238"/>
        <v>227126.64000000022</v>
      </c>
      <c r="J235" s="20">
        <f t="shared" si="238"/>
        <v>324032.75089569716</v>
      </c>
      <c r="K235" s="20">
        <f t="shared" si="238"/>
        <v>227126.64000000022</v>
      </c>
      <c r="L235" s="20">
        <f t="shared" si="238"/>
        <v>372014.60205915745</v>
      </c>
      <c r="M235" s="20">
        <f t="shared" si="238"/>
        <v>227126.64000000022</v>
      </c>
      <c r="N235" s="20">
        <f t="shared" si="238"/>
        <v>428778.18810606888</v>
      </c>
      <c r="O235" s="20">
        <f t="shared" si="238"/>
        <v>227126.64000000022</v>
      </c>
      <c r="P235" s="20">
        <f t="shared" si="238"/>
        <v>487502.47337998601</v>
      </c>
      <c r="Q235" s="20">
        <f t="shared" si="238"/>
        <v>227126.64000000022</v>
      </c>
      <c r="R235" s="20">
        <f t="shared" si="238"/>
        <v>533685.60519387666</v>
      </c>
      <c r="S235" s="20">
        <f t="shared" si="238"/>
        <v>227126.51000000021</v>
      </c>
      <c r="T235" s="20">
        <f t="shared" si="238"/>
        <v>589995.58764607471</v>
      </c>
      <c r="U235" s="20">
        <f t="shared" si="238"/>
        <v>225621.45000000022</v>
      </c>
      <c r="V235" s="20">
        <f t="shared" si="238"/>
        <v>326411.73404689721</v>
      </c>
    </row>
    <row r="236" spans="1:22" s="3" customFormat="1" outlineLevel="1" x14ac:dyDescent="0.35">
      <c r="A236" s="18" t="s">
        <v>149</v>
      </c>
      <c r="B236" s="10" t="s">
        <v>52</v>
      </c>
      <c r="C236" s="10" t="s">
        <v>24</v>
      </c>
      <c r="D236" s="3">
        <v>318301.7</v>
      </c>
      <c r="E236" s="3">
        <v>297093.83</v>
      </c>
      <c r="F236" s="3">
        <v>3105.0000000000005</v>
      </c>
      <c r="G236" s="3">
        <v>3105.0000000000005</v>
      </c>
      <c r="H236" s="3">
        <f>G236*$H$366</f>
        <v>4402.89752034921</v>
      </c>
      <c r="I236" s="3">
        <v>3105.0000000000005</v>
      </c>
      <c r="J236" s="3">
        <f>I236*$J$366</f>
        <v>4429.7828362676391</v>
      </c>
      <c r="K236" s="3">
        <v>3105.0000000000005</v>
      </c>
      <c r="L236" s="3">
        <f>K236*$L$366</f>
        <v>5085.7325208248712</v>
      </c>
      <c r="M236" s="3">
        <v>3105.0000000000005</v>
      </c>
      <c r="N236" s="3">
        <f>M236*$N$366</f>
        <v>5861.7354356553806</v>
      </c>
      <c r="O236" s="3">
        <v>3105.0000000000005</v>
      </c>
      <c r="P236" s="3">
        <f>O236*$P$366</f>
        <v>6664.5426527018381</v>
      </c>
      <c r="Q236" s="3">
        <v>3105.0000000000005</v>
      </c>
      <c r="R236" s="3">
        <f>Q236*$R$366</f>
        <v>7295.9024275046977</v>
      </c>
      <c r="S236" s="3">
        <v>3105.0000000000005</v>
      </c>
      <c r="T236" s="3">
        <f>S236*$T$366</f>
        <v>8065.7088405975182</v>
      </c>
      <c r="U236" s="3">
        <v>3105.0000000000005</v>
      </c>
      <c r="V236" s="3">
        <f>U236*$V$366</f>
        <v>4492.0748191965577</v>
      </c>
    </row>
    <row r="237" spans="1:22" s="3" customFormat="1" outlineLevel="1" x14ac:dyDescent="0.35">
      <c r="A237" s="18" t="s">
        <v>149</v>
      </c>
      <c r="B237" s="10"/>
      <c r="C237" s="10" t="s">
        <v>153</v>
      </c>
      <c r="D237" s="3">
        <v>7009564.4799999995</v>
      </c>
      <c r="E237" s="3">
        <v>7009564.4799999995</v>
      </c>
      <c r="F237" s="3">
        <v>0</v>
      </c>
      <c r="G237" s="3">
        <v>317118.30000000005</v>
      </c>
      <c r="H237" s="3">
        <f>G237*$H$366</f>
        <v>449674.51746452716</v>
      </c>
      <c r="I237" s="3">
        <v>275881.31999999989</v>
      </c>
      <c r="J237" s="3">
        <f>I237*$J$366</f>
        <v>393589.15819093701</v>
      </c>
      <c r="K237" s="3">
        <v>250463.39999999994</v>
      </c>
      <c r="L237" s="3">
        <f>K237*$L$366</f>
        <v>410238.27976050484</v>
      </c>
      <c r="M237" s="3">
        <v>250463.39999999994</v>
      </c>
      <c r="N237" s="3">
        <f>M237*$N$366</f>
        <v>472834.19874870445</v>
      </c>
      <c r="O237" s="3">
        <v>250463.39999999994</v>
      </c>
      <c r="P237" s="3">
        <f>O237*$P$366</f>
        <v>537592.27447366214</v>
      </c>
      <c r="Q237" s="3">
        <v>228834.47999999989</v>
      </c>
      <c r="R237" s="3">
        <f>Q237*$R$366</f>
        <v>537698.56300443609</v>
      </c>
      <c r="S237" s="3">
        <v>185574.11999999997</v>
      </c>
      <c r="T237" s="3">
        <f>S237*$T$366</f>
        <v>482056.94694689347</v>
      </c>
      <c r="U237" s="3">
        <v>166548.84000000008</v>
      </c>
      <c r="V237" s="3">
        <f>U237*$V$366</f>
        <v>240950.0323125271</v>
      </c>
    </row>
    <row r="238" spans="1:22" s="3" customFormat="1" outlineLevel="1" x14ac:dyDescent="0.35">
      <c r="A238" s="18" t="s">
        <v>149</v>
      </c>
      <c r="B238" s="10"/>
      <c r="C238" s="10" t="s">
        <v>151</v>
      </c>
      <c r="D238" s="3">
        <v>7560521.9399999995</v>
      </c>
      <c r="E238" s="3">
        <v>7560521.9399999995</v>
      </c>
      <c r="F238" s="3">
        <v>0</v>
      </c>
      <c r="G238" s="3">
        <v>157922.88000000003</v>
      </c>
      <c r="H238" s="3">
        <f>G238*$H$366</f>
        <v>223935.02633120961</v>
      </c>
      <c r="I238" s="3">
        <v>157922.88000000003</v>
      </c>
      <c r="J238" s="3">
        <f>I238*$J$366</f>
        <v>225302.43583831048</v>
      </c>
      <c r="K238" s="3">
        <v>157922.88000000003</v>
      </c>
      <c r="L238" s="3">
        <f>K238*$L$366</f>
        <v>258664.58183520893</v>
      </c>
      <c r="M238" s="3">
        <v>157922.88000000003</v>
      </c>
      <c r="N238" s="3">
        <f>M238*$N$366</f>
        <v>298132.73487818113</v>
      </c>
      <c r="O238" s="3">
        <v>157922.88000000003</v>
      </c>
      <c r="P238" s="3">
        <f>O238*$P$366</f>
        <v>338964.17700403032</v>
      </c>
      <c r="Q238" s="3">
        <v>157922.88000000003</v>
      </c>
      <c r="R238" s="3">
        <f>Q238*$R$366</f>
        <v>371075.65975862584</v>
      </c>
      <c r="S238" s="3">
        <v>157922.88000000003</v>
      </c>
      <c r="T238" s="3">
        <f>S238*$T$366</f>
        <v>410228.6535744351</v>
      </c>
      <c r="U238" s="3">
        <v>157922.88000000003</v>
      </c>
      <c r="V238" s="3">
        <f>U238*$V$366</f>
        <v>228470.65784959731</v>
      </c>
    </row>
    <row r="239" spans="1:22" s="3" customFormat="1" outlineLevel="1" x14ac:dyDescent="0.35">
      <c r="A239" s="18" t="s">
        <v>149</v>
      </c>
      <c r="B239" s="10"/>
      <c r="C239" s="10" t="s">
        <v>53</v>
      </c>
      <c r="D239" s="3">
        <v>33651488.649999976</v>
      </c>
      <c r="E239" s="3">
        <v>30123372.370000087</v>
      </c>
      <c r="F239" s="3">
        <v>705414.23999999894</v>
      </c>
      <c r="G239" s="3">
        <v>705414.23999999894</v>
      </c>
      <c r="H239" s="3">
        <f>G239*$H$366</f>
        <v>1000279.1008421956</v>
      </c>
      <c r="I239" s="3">
        <v>705414.23999999894</v>
      </c>
      <c r="J239" s="3">
        <f>I239*$J$366</f>
        <v>1006387.0830308457</v>
      </c>
      <c r="K239" s="3">
        <v>705414.23999999894</v>
      </c>
      <c r="L239" s="3">
        <f>K239*$L$366</f>
        <v>1155410.029314317</v>
      </c>
      <c r="M239" s="3">
        <v>705414.23999999894</v>
      </c>
      <c r="N239" s="3">
        <f>M239*$N$366</f>
        <v>1331707.4548869252</v>
      </c>
      <c r="O239" s="3">
        <v>612190.17999999854</v>
      </c>
      <c r="P239" s="3">
        <f>O239*$P$366</f>
        <v>1313999.2161594864</v>
      </c>
      <c r="Q239" s="3">
        <v>603717.35999999836</v>
      </c>
      <c r="R239" s="3">
        <f>Q239*$R$366</f>
        <v>1418570.9991467681</v>
      </c>
      <c r="S239" s="3">
        <v>603717.35999999836</v>
      </c>
      <c r="T239" s="3">
        <f>S239*$T$366</f>
        <v>1568247.4872058553</v>
      </c>
      <c r="U239" s="3">
        <v>603717.35999999836</v>
      </c>
      <c r="V239" s="3">
        <f>U239*$V$366</f>
        <v>873411.77158383734</v>
      </c>
    </row>
    <row r="240" spans="1:22" s="15" customFormat="1" outlineLevel="1" x14ac:dyDescent="0.35">
      <c r="A240" s="21" t="s">
        <v>149</v>
      </c>
      <c r="B240" s="14"/>
      <c r="C240" s="14" t="s">
        <v>54</v>
      </c>
      <c r="D240" s="15">
        <v>88045.650000000009</v>
      </c>
      <c r="E240" s="15">
        <v>88045.650000000009</v>
      </c>
      <c r="F240" s="15">
        <v>370.8</v>
      </c>
      <c r="G240" s="15">
        <v>370.8</v>
      </c>
      <c r="H240" s="15">
        <f>G240*$H$348</f>
        <v>1232.4042603239816</v>
      </c>
      <c r="I240" s="15">
        <v>370.8</v>
      </c>
      <c r="J240" s="15">
        <f>I240*$J$348</f>
        <v>1234.6909105078744</v>
      </c>
      <c r="K240" s="15">
        <v>370.8</v>
      </c>
      <c r="L240" s="15">
        <f>K240*$L$348</f>
        <v>1226.4996243326257</v>
      </c>
      <c r="M240" s="15">
        <v>370.8</v>
      </c>
      <c r="N240" s="15">
        <f>M240*$N$348</f>
        <v>1267.5133540882782</v>
      </c>
      <c r="O240" s="15">
        <v>370.8</v>
      </c>
      <c r="P240" s="15">
        <f>O240*$P$348</f>
        <v>1303.4634977121052</v>
      </c>
      <c r="Q240" s="15">
        <v>370.8</v>
      </c>
      <c r="R240" s="15">
        <f>Q240*$R$348</f>
        <v>1290.3138105147445</v>
      </c>
      <c r="S240" s="15">
        <v>370.8</v>
      </c>
      <c r="T240" s="15">
        <f>S240*$T$348</f>
        <v>1290.7143450233536</v>
      </c>
      <c r="U240" s="15">
        <v>370.8</v>
      </c>
      <c r="V240" s="15">
        <f>U240*V$348</f>
        <v>1271.2079494115671</v>
      </c>
    </row>
    <row r="241" spans="1:22" s="3" customFormat="1" outlineLevel="1" x14ac:dyDescent="0.35">
      <c r="A241" s="18" t="s">
        <v>149</v>
      </c>
      <c r="B241" s="10"/>
      <c r="C241" s="10" t="s">
        <v>28</v>
      </c>
      <c r="D241" s="3">
        <v>22650</v>
      </c>
      <c r="E241" s="3">
        <v>22650</v>
      </c>
      <c r="F241" s="3">
        <v>305.15999999999997</v>
      </c>
      <c r="G241" s="3">
        <v>437.02</v>
      </c>
      <c r="H241" s="3">
        <f>G241*$H$366</f>
        <v>619.69541846795858</v>
      </c>
      <c r="I241" s="3">
        <v>437.02</v>
      </c>
      <c r="J241" s="3">
        <f>I241*$J$366</f>
        <v>623.47945091970473</v>
      </c>
      <c r="K241" s="3">
        <v>437.02</v>
      </c>
      <c r="L241" s="3">
        <f>K241*$L$366</f>
        <v>715.8025205316859</v>
      </c>
      <c r="M241" s="3">
        <v>437.02</v>
      </c>
      <c r="N241" s="3">
        <f>M241*$N$366</f>
        <v>825.02274399037492</v>
      </c>
      <c r="O241" s="3">
        <v>437.02</v>
      </c>
      <c r="P241" s="3">
        <f>O241*$P$366</f>
        <v>938.0155974504853</v>
      </c>
      <c r="Q241" s="3">
        <v>437.02</v>
      </c>
      <c r="R241" s="3">
        <f>Q241*$R$366</f>
        <v>1026.8777065597753</v>
      </c>
      <c r="S241" s="3">
        <v>437.02</v>
      </c>
      <c r="T241" s="3">
        <f>S241*$T$366</f>
        <v>1135.2257898608459</v>
      </c>
      <c r="U241" s="3">
        <v>437.02</v>
      </c>
      <c r="V241" s="3">
        <f>U241*$V$366</f>
        <v>632.24687197593528</v>
      </c>
    </row>
    <row r="242" spans="1:22" s="20" customFormat="1" outlineLevel="1" x14ac:dyDescent="0.35">
      <c r="A242" s="18" t="s">
        <v>149</v>
      </c>
      <c r="B242" s="19" t="s">
        <v>55</v>
      </c>
      <c r="C242" s="19"/>
      <c r="D242" s="20">
        <f>SUM(D236:D241)</f>
        <v>48650572.419999972</v>
      </c>
      <c r="E242" s="20">
        <f t="shared" ref="E242:V242" si="239">SUM(E236:E241)</f>
        <v>45101248.270000085</v>
      </c>
      <c r="F242" s="20">
        <f t="shared" si="239"/>
        <v>709195.19999999902</v>
      </c>
      <c r="G242" s="20">
        <f t="shared" si="239"/>
        <v>1184368.2399999991</v>
      </c>
      <c r="H242" s="20">
        <f t="shared" si="239"/>
        <v>1680143.6418370735</v>
      </c>
      <c r="I242" s="20">
        <f t="shared" si="239"/>
        <v>1143131.2599999991</v>
      </c>
      <c r="J242" s="20">
        <f t="shared" si="239"/>
        <v>1631566.6302577886</v>
      </c>
      <c r="K242" s="20">
        <f t="shared" si="239"/>
        <v>1117713.3399999989</v>
      </c>
      <c r="L242" s="20">
        <f t="shared" si="239"/>
        <v>1831340.9255757199</v>
      </c>
      <c r="M242" s="20">
        <f t="shared" si="239"/>
        <v>1117713.3399999989</v>
      </c>
      <c r="N242" s="20">
        <f t="shared" si="239"/>
        <v>2110628.6600475446</v>
      </c>
      <c r="O242" s="20">
        <f t="shared" si="239"/>
        <v>1024489.2799999986</v>
      </c>
      <c r="P242" s="20">
        <f t="shared" si="239"/>
        <v>2199461.6893850435</v>
      </c>
      <c r="Q242" s="20">
        <f t="shared" si="239"/>
        <v>994387.53999999841</v>
      </c>
      <c r="R242" s="20">
        <f t="shared" si="239"/>
        <v>2336958.3158544092</v>
      </c>
      <c r="S242" s="20">
        <f t="shared" si="239"/>
        <v>951127.17999999842</v>
      </c>
      <c r="T242" s="20">
        <f t="shared" si="239"/>
        <v>2471024.7367026657</v>
      </c>
      <c r="U242" s="20">
        <f t="shared" si="239"/>
        <v>932101.89999999851</v>
      </c>
      <c r="V242" s="20">
        <f t="shared" si="239"/>
        <v>1349227.9913865458</v>
      </c>
    </row>
    <row r="243" spans="1:22" s="3" customFormat="1" outlineLevel="1" x14ac:dyDescent="0.35">
      <c r="A243" s="18" t="s">
        <v>149</v>
      </c>
      <c r="B243" s="10" t="s">
        <v>56</v>
      </c>
      <c r="C243" s="10" t="s">
        <v>24</v>
      </c>
      <c r="D243" s="3">
        <v>4160145</v>
      </c>
      <c r="E243" s="3">
        <v>4160145</v>
      </c>
      <c r="F243" s="3">
        <v>68873.39999999982</v>
      </c>
      <c r="G243" s="3">
        <v>68873.39999999982</v>
      </c>
      <c r="H243" s="3">
        <f>G243*$H$366</f>
        <v>97662.648012244259</v>
      </c>
      <c r="I243" s="3">
        <v>68873.39999999982</v>
      </c>
      <c r="J243" s="3">
        <f>I243*$J$366</f>
        <v>98259.003283540995</v>
      </c>
      <c r="K243" s="3">
        <v>68873.39999999982</v>
      </c>
      <c r="L243" s="3">
        <f>K243*$L$366</f>
        <v>112808.91793873711</v>
      </c>
      <c r="M243" s="3">
        <v>68873.39999999982</v>
      </c>
      <c r="N243" s="3">
        <f>M243*$N$366</f>
        <v>130021.78723158331</v>
      </c>
      <c r="O243" s="3">
        <v>68216.079999999827</v>
      </c>
      <c r="P243" s="3">
        <f>O243*$P$366</f>
        <v>146418.34935913674</v>
      </c>
      <c r="Q243" s="3">
        <v>67735.079999999856</v>
      </c>
      <c r="R243" s="3">
        <f>Q243*$R$366</f>
        <v>159158.94834113488</v>
      </c>
      <c r="S243" s="3">
        <v>67735.079999999856</v>
      </c>
      <c r="T243" s="3">
        <f>S243*$T$366</f>
        <v>175952.15251999319</v>
      </c>
      <c r="U243" s="3">
        <v>67735.079999999856</v>
      </c>
      <c r="V243" s="3">
        <f>U243*$V$366</f>
        <v>97993.896052902943</v>
      </c>
    </row>
    <row r="244" spans="1:22" s="3" customFormat="1" outlineLevel="1" x14ac:dyDescent="0.35">
      <c r="A244" s="18" t="s">
        <v>149</v>
      </c>
      <c r="B244" s="10"/>
      <c r="C244" s="10" t="s">
        <v>28</v>
      </c>
      <c r="D244" s="3">
        <v>800</v>
      </c>
      <c r="E244" s="3">
        <v>800</v>
      </c>
      <c r="F244" s="3">
        <v>0</v>
      </c>
      <c r="G244" s="3">
        <v>12.51</v>
      </c>
      <c r="H244" s="3">
        <f>G244*$H$366</f>
        <v>17.739210299377973</v>
      </c>
      <c r="I244" s="3">
        <v>12.51</v>
      </c>
      <c r="J244" s="3">
        <f>I244*$J$366</f>
        <v>17.847530847571065</v>
      </c>
      <c r="K244" s="3">
        <v>12.51</v>
      </c>
      <c r="L244" s="3">
        <f>K244*$L$366</f>
        <v>20.490342620134985</v>
      </c>
      <c r="M244" s="3">
        <v>12.51</v>
      </c>
      <c r="N244" s="3">
        <f>M244*$N$366</f>
        <v>23.616847117568053</v>
      </c>
      <c r="O244" s="3">
        <v>12.51</v>
      </c>
      <c r="P244" s="3">
        <f>O244*$P$366</f>
        <v>26.851345760161024</v>
      </c>
      <c r="Q244" s="3">
        <v>12.51</v>
      </c>
      <c r="R244" s="3">
        <f>Q244*$R$366</f>
        <v>29.395085142700083</v>
      </c>
      <c r="S244" s="3">
        <v>12.51</v>
      </c>
      <c r="T244" s="3">
        <f>S244*$T$366</f>
        <v>32.496624024436372</v>
      </c>
      <c r="U244" s="3">
        <v>12.51</v>
      </c>
      <c r="V244" s="3">
        <f>U244*$V$366</f>
        <v>18.098504344009314</v>
      </c>
    </row>
    <row r="245" spans="1:22" s="20" customFormat="1" outlineLevel="1" x14ac:dyDescent="0.35">
      <c r="A245" s="18" t="s">
        <v>149</v>
      </c>
      <c r="B245" s="19" t="s">
        <v>57</v>
      </c>
      <c r="C245" s="19"/>
      <c r="D245" s="20">
        <f>SUM(D243:D244)</f>
        <v>4160945</v>
      </c>
      <c r="E245" s="20">
        <f t="shared" ref="E245:V245" si="240">SUM(E243:E244)</f>
        <v>4160945</v>
      </c>
      <c r="F245" s="20">
        <f t="shared" si="240"/>
        <v>68873.39999999982</v>
      </c>
      <c r="G245" s="20">
        <f t="shared" si="240"/>
        <v>68885.909999999814</v>
      </c>
      <c r="H245" s="20">
        <f t="shared" si="240"/>
        <v>97680.387222543635</v>
      </c>
      <c r="I245" s="20">
        <f t="shared" si="240"/>
        <v>68885.909999999814</v>
      </c>
      <c r="J245" s="20">
        <f t="shared" si="240"/>
        <v>98276.85081438857</v>
      </c>
      <c r="K245" s="20">
        <f t="shared" si="240"/>
        <v>68885.909999999814</v>
      </c>
      <c r="L245" s="20">
        <f t="shared" si="240"/>
        <v>112829.40828135725</v>
      </c>
      <c r="M245" s="20">
        <f t="shared" si="240"/>
        <v>68885.909999999814</v>
      </c>
      <c r="N245" s="20">
        <f t="shared" si="240"/>
        <v>130045.40407870087</v>
      </c>
      <c r="O245" s="20">
        <f t="shared" si="240"/>
        <v>68228.589999999822</v>
      </c>
      <c r="P245" s="20">
        <f t="shared" si="240"/>
        <v>146445.20070489691</v>
      </c>
      <c r="Q245" s="20">
        <f t="shared" si="240"/>
        <v>67747.589999999851</v>
      </c>
      <c r="R245" s="20">
        <f t="shared" si="240"/>
        <v>159188.34342627757</v>
      </c>
      <c r="S245" s="20">
        <f t="shared" si="240"/>
        <v>67747.589999999851</v>
      </c>
      <c r="T245" s="20">
        <f t="shared" si="240"/>
        <v>175984.64914401763</v>
      </c>
      <c r="U245" s="20">
        <f t="shared" si="240"/>
        <v>67747.589999999851</v>
      </c>
      <c r="V245" s="20">
        <f t="shared" si="240"/>
        <v>98011.994557246959</v>
      </c>
    </row>
    <row r="246" spans="1:22" s="3" customFormat="1" outlineLevel="1" x14ac:dyDescent="0.35">
      <c r="A246" s="18" t="s">
        <v>149</v>
      </c>
      <c r="B246" s="10" t="s">
        <v>62</v>
      </c>
      <c r="C246" s="10" t="s">
        <v>24</v>
      </c>
      <c r="D246" s="3">
        <v>3359914.040000001</v>
      </c>
      <c r="E246" s="3">
        <v>3359914.040000001</v>
      </c>
      <c r="F246" s="3">
        <v>80420.039999999659</v>
      </c>
      <c r="G246" s="3">
        <v>80420.039999999659</v>
      </c>
      <c r="H246" s="3">
        <f>G246*$H$366</f>
        <v>114035.81149835192</v>
      </c>
      <c r="I246" s="3">
        <v>80420.039999999659</v>
      </c>
      <c r="J246" s="3">
        <f>I246*$J$366</f>
        <v>114732.14585634635</v>
      </c>
      <c r="K246" s="3">
        <v>80420.039999999659</v>
      </c>
      <c r="L246" s="3">
        <f>K246*$L$366</f>
        <v>131721.35676458461</v>
      </c>
      <c r="M246" s="3">
        <v>80420.039999999659</v>
      </c>
      <c r="N246" s="3">
        <f>M246*$N$366</f>
        <v>151819.96721572339</v>
      </c>
      <c r="O246" s="3">
        <v>80420.039999999659</v>
      </c>
      <c r="P246" s="3">
        <f>O246*$P$366</f>
        <v>172612.81375587298</v>
      </c>
      <c r="Q246" s="3">
        <v>80420.039999999659</v>
      </c>
      <c r="R246" s="3">
        <f>Q246*$R$366</f>
        <v>188965.14172496693</v>
      </c>
      <c r="S246" s="3">
        <v>80420.039999999659</v>
      </c>
      <c r="T246" s="3">
        <f>S246*$T$366</f>
        <v>208903.26170344709</v>
      </c>
      <c r="U246" s="3">
        <v>80420.039999999659</v>
      </c>
      <c r="V246" s="3">
        <f>U246*$V$366</f>
        <v>116345.51904759365</v>
      </c>
    </row>
    <row r="247" spans="1:22" s="3" customFormat="1" outlineLevel="1" x14ac:dyDescent="0.35">
      <c r="A247" s="18" t="s">
        <v>149</v>
      </c>
      <c r="B247" s="10"/>
      <c r="C247" s="10" t="s">
        <v>53</v>
      </c>
      <c r="D247" s="3">
        <v>8577357.7199999951</v>
      </c>
      <c r="E247" s="3">
        <v>8479506.8700000048</v>
      </c>
      <c r="F247" s="3">
        <v>200681.28000000023</v>
      </c>
      <c r="G247" s="3">
        <v>200681.28000000023</v>
      </c>
      <c r="H247" s="3">
        <f>G247*$H$366</f>
        <v>284566.54109259462</v>
      </c>
      <c r="I247" s="3">
        <v>196909.19000000026</v>
      </c>
      <c r="J247" s="3">
        <f>I247*$J$366</f>
        <v>280922.68926420755</v>
      </c>
      <c r="K247" s="3">
        <v>193137.36000000022</v>
      </c>
      <c r="L247" s="3">
        <f>K247*$L$366</f>
        <v>316342.97994791035</v>
      </c>
      <c r="M247" s="3">
        <v>184532.81000000023</v>
      </c>
      <c r="N247" s="3">
        <f>M247*$N$366</f>
        <v>348367.95858874806</v>
      </c>
      <c r="O247" s="3">
        <v>175928.52000000008</v>
      </c>
      <c r="P247" s="3">
        <f>O247*$P$366</f>
        <v>377611.31251745851</v>
      </c>
      <c r="Q247" s="3">
        <v>175928.52000000008</v>
      </c>
      <c r="R247" s="3">
        <f>Q247*$R$366</f>
        <v>413383.99875533307</v>
      </c>
      <c r="S247" s="3">
        <v>175928.52000000008</v>
      </c>
      <c r="T247" s="3">
        <f>S247*$T$366</f>
        <v>457001.03673985112</v>
      </c>
      <c r="U247" s="3">
        <v>175928.52000000008</v>
      </c>
      <c r="V247" s="3">
        <f>U247*$V$366</f>
        <v>254519.83081176109</v>
      </c>
    </row>
    <row r="248" spans="1:22" s="3" customFormat="1" outlineLevel="1" x14ac:dyDescent="0.35">
      <c r="A248" s="18" t="s">
        <v>149</v>
      </c>
      <c r="B248" s="10"/>
      <c r="C248" s="10" t="s">
        <v>28</v>
      </c>
      <c r="D248" s="3">
        <v>4700</v>
      </c>
      <c r="E248" s="3">
        <v>4700</v>
      </c>
      <c r="F248" s="3">
        <v>41.64</v>
      </c>
      <c r="G248" s="3">
        <v>93.12</v>
      </c>
      <c r="H248" s="3">
        <f>G248*$H$366</f>
        <v>132.04438553781591</v>
      </c>
      <c r="I248" s="3">
        <v>93.12</v>
      </c>
      <c r="J248" s="3">
        <f>I248*$J$366</f>
        <v>132.85068525386234</v>
      </c>
      <c r="K248" s="3">
        <v>93.12</v>
      </c>
      <c r="L248" s="3">
        <f>K248*$L$366</f>
        <v>152.52283811246761</v>
      </c>
      <c r="M248" s="3">
        <v>93.12</v>
      </c>
      <c r="N248" s="3">
        <f>M248*$N$366</f>
        <v>175.79542794467923</v>
      </c>
      <c r="O248" s="3">
        <v>93.12</v>
      </c>
      <c r="P248" s="3">
        <f>O248*$P$366</f>
        <v>199.87188786460391</v>
      </c>
      <c r="Q248" s="3">
        <v>93.12</v>
      </c>
      <c r="R248" s="3">
        <f>Q248*$R$366</f>
        <v>218.80658101424714</v>
      </c>
      <c r="S248" s="3">
        <v>93.12</v>
      </c>
      <c r="T248" s="3">
        <f>S248*$T$366</f>
        <v>241.89333566391008</v>
      </c>
      <c r="U248" s="3">
        <v>93.12</v>
      </c>
      <c r="V248" s="3">
        <f>U248*$V$366</f>
        <v>134.71884288682233</v>
      </c>
    </row>
    <row r="249" spans="1:22" s="20" customFormat="1" outlineLevel="1" x14ac:dyDescent="0.35">
      <c r="A249" s="18" t="s">
        <v>149</v>
      </c>
      <c r="B249" s="19" t="s">
        <v>64</v>
      </c>
      <c r="C249" s="19"/>
      <c r="D249" s="20">
        <f>SUM(D246:D248)</f>
        <v>11941971.759999996</v>
      </c>
      <c r="E249" s="20">
        <f t="shared" ref="E249:V249" si="241">SUM(E246:E248)</f>
        <v>11844120.910000006</v>
      </c>
      <c r="F249" s="20">
        <f t="shared" si="241"/>
        <v>281142.9599999999</v>
      </c>
      <c r="G249" s="20">
        <f t="shared" si="241"/>
        <v>281194.43999999989</v>
      </c>
      <c r="H249" s="20">
        <f t="shared" si="241"/>
        <v>398734.39697648434</v>
      </c>
      <c r="I249" s="20">
        <f t="shared" si="241"/>
        <v>277422.34999999992</v>
      </c>
      <c r="J249" s="20">
        <f t="shared" si="241"/>
        <v>395787.68580580776</v>
      </c>
      <c r="K249" s="20">
        <f t="shared" si="241"/>
        <v>273650.5199999999</v>
      </c>
      <c r="L249" s="20">
        <f t="shared" si="241"/>
        <v>448216.85955060745</v>
      </c>
      <c r="M249" s="20">
        <f t="shared" si="241"/>
        <v>265045.96999999986</v>
      </c>
      <c r="N249" s="20">
        <f t="shared" si="241"/>
        <v>500363.72123241617</v>
      </c>
      <c r="O249" s="20">
        <f t="shared" si="241"/>
        <v>256441.67999999973</v>
      </c>
      <c r="P249" s="20">
        <f t="shared" si="241"/>
        <v>550423.99816119613</v>
      </c>
      <c r="Q249" s="20">
        <f t="shared" si="241"/>
        <v>256441.67999999973</v>
      </c>
      <c r="R249" s="20">
        <f t="shared" si="241"/>
        <v>602567.94706131425</v>
      </c>
      <c r="S249" s="20">
        <f t="shared" si="241"/>
        <v>256441.67999999973</v>
      </c>
      <c r="T249" s="20">
        <f t="shared" si="241"/>
        <v>666146.19177896215</v>
      </c>
      <c r="U249" s="20">
        <f t="shared" si="241"/>
        <v>256441.67999999973</v>
      </c>
      <c r="V249" s="20">
        <f t="shared" si="241"/>
        <v>371000.06870224152</v>
      </c>
    </row>
    <row r="250" spans="1:22" s="3" customFormat="1" outlineLevel="1" x14ac:dyDescent="0.35">
      <c r="A250" s="18" t="s">
        <v>149</v>
      </c>
      <c r="B250" s="10" t="s">
        <v>69</v>
      </c>
      <c r="C250" s="10" t="s">
        <v>24</v>
      </c>
      <c r="D250" s="3">
        <v>3717861.7399999979</v>
      </c>
      <c r="E250" s="3">
        <v>3717861.7399999979</v>
      </c>
      <c r="F250" s="3">
        <v>77457.359999999826</v>
      </c>
      <c r="G250" s="3">
        <v>77457.359999999826</v>
      </c>
      <c r="H250" s="3">
        <f>G250*$H$366</f>
        <v>109834.72408270379</v>
      </c>
      <c r="I250" s="3">
        <v>77457.359999999826</v>
      </c>
      <c r="J250" s="3">
        <f>I250*$J$366</f>
        <v>110505.40543336642</v>
      </c>
      <c r="K250" s="3">
        <v>77457.359999999826</v>
      </c>
      <c r="L250" s="3">
        <f>K250*$L$366</f>
        <v>126868.73260200922</v>
      </c>
      <c r="M250" s="3">
        <v>77457.359999999826</v>
      </c>
      <c r="N250" s="3">
        <f>M250*$N$366</f>
        <v>146226.90881298378</v>
      </c>
      <c r="O250" s="3">
        <v>77457.359999999826</v>
      </c>
      <c r="P250" s="3">
        <f>O250*$P$366</f>
        <v>166253.74540601613</v>
      </c>
      <c r="Q250" s="3">
        <v>77457.359999999826</v>
      </c>
      <c r="R250" s="3">
        <f>Q250*$R$366</f>
        <v>182003.65244834265</v>
      </c>
      <c r="S250" s="3">
        <v>77457.359999999826</v>
      </c>
      <c r="T250" s="3">
        <f>S250*$T$366</f>
        <v>201207.25066709923</v>
      </c>
      <c r="U250" s="3">
        <v>77457.359999999826</v>
      </c>
      <c r="V250" s="3">
        <f>U250*$V$366</f>
        <v>112059.34184136613</v>
      </c>
    </row>
    <row r="251" spans="1:22" s="3" customFormat="1" outlineLevel="1" x14ac:dyDescent="0.35">
      <c r="A251" s="18" t="s">
        <v>149</v>
      </c>
      <c r="B251" s="10"/>
      <c r="C251" s="10" t="s">
        <v>53</v>
      </c>
      <c r="D251" s="3">
        <v>6423944.220000024</v>
      </c>
      <c r="E251" s="3">
        <v>6423944.220000024</v>
      </c>
      <c r="F251" s="3">
        <v>153218.64000000028</v>
      </c>
      <c r="G251" s="3">
        <v>153218.64000000028</v>
      </c>
      <c r="H251" s="3">
        <f>G251*$H$366</f>
        <v>217264.40261748128</v>
      </c>
      <c r="I251" s="3">
        <v>153218.64000000028</v>
      </c>
      <c r="J251" s="3">
        <f>I251*$J$366</f>
        <v>218591.07944227743</v>
      </c>
      <c r="K251" s="3">
        <v>153218.64000000028</v>
      </c>
      <c r="L251" s="3">
        <f>K251*$L$366</f>
        <v>250959.42680984209</v>
      </c>
      <c r="M251" s="3">
        <v>153218.64000000028</v>
      </c>
      <c r="N251" s="3">
        <f>M251*$N$366</f>
        <v>289251.89419997629</v>
      </c>
      <c r="O251" s="3">
        <v>153218.64000000028</v>
      </c>
      <c r="P251" s="3">
        <f>O251*$P$366</f>
        <v>328867.0407307471</v>
      </c>
      <c r="Q251" s="3">
        <v>147916.90000000029</v>
      </c>
      <c r="R251" s="3">
        <f>Q251*$R$366</f>
        <v>347564.33809306653</v>
      </c>
      <c r="S251" s="3">
        <v>132001.91999999978</v>
      </c>
      <c r="T251" s="3">
        <f>S251*$T$366</f>
        <v>342895.02515937015</v>
      </c>
      <c r="U251" s="3">
        <v>132001.91999999978</v>
      </c>
      <c r="V251" s="3">
        <f>U251*$V$366</f>
        <v>190970.20963529704</v>
      </c>
    </row>
    <row r="252" spans="1:22" s="3" customFormat="1" outlineLevel="1" x14ac:dyDescent="0.35">
      <c r="A252" s="18" t="s">
        <v>149</v>
      </c>
      <c r="B252" s="10"/>
      <c r="C252" s="10" t="s">
        <v>28</v>
      </c>
      <c r="D252" s="3">
        <v>14100</v>
      </c>
      <c r="E252" s="3">
        <v>14100</v>
      </c>
      <c r="F252" s="3">
        <v>69.430000000000007</v>
      </c>
      <c r="G252" s="3">
        <v>263.10000000000002</v>
      </c>
      <c r="H252" s="3">
        <f>G252*$H$366</f>
        <v>373.07643723152239</v>
      </c>
      <c r="I252" s="3">
        <v>263.10000000000002</v>
      </c>
      <c r="J252" s="3">
        <f>I252*$J$366</f>
        <v>375.35454564316132</v>
      </c>
      <c r="K252" s="3">
        <v>263.10000000000002</v>
      </c>
      <c r="L252" s="3">
        <f>K252*$L$366</f>
        <v>430.93598268245523</v>
      </c>
      <c r="M252" s="3">
        <v>263.10000000000002</v>
      </c>
      <c r="N252" s="3">
        <f>M252*$N$366</f>
        <v>496.69004609369745</v>
      </c>
      <c r="O252" s="3">
        <v>263.10000000000002</v>
      </c>
      <c r="P252" s="3">
        <f>O252*$P$366</f>
        <v>564.71535327724757</v>
      </c>
      <c r="Q252" s="3">
        <v>263.10000000000002</v>
      </c>
      <c r="R252" s="3">
        <f>Q252*$R$366</f>
        <v>618.21318153832078</v>
      </c>
      <c r="S252" s="3">
        <v>263.10000000000002</v>
      </c>
      <c r="T252" s="3">
        <f>S252*$T$366</f>
        <v>683.44218871536452</v>
      </c>
      <c r="U252" s="3">
        <v>263.10000000000002</v>
      </c>
      <c r="V252" s="3">
        <f>U252*$V$366</f>
        <v>380.63281318216235</v>
      </c>
    </row>
    <row r="253" spans="1:22" s="20" customFormat="1" outlineLevel="1" x14ac:dyDescent="0.35">
      <c r="A253" s="18" t="s">
        <v>149</v>
      </c>
      <c r="B253" s="19" t="s">
        <v>70</v>
      </c>
      <c r="C253" s="19"/>
      <c r="D253" s="20">
        <f>SUM(D250:D252)</f>
        <v>10155905.960000021</v>
      </c>
      <c r="E253" s="20">
        <f t="shared" ref="E253:V253" si="242">SUM(E250:E252)</f>
        <v>10155905.960000021</v>
      </c>
      <c r="F253" s="20">
        <f t="shared" si="242"/>
        <v>230745.43000000011</v>
      </c>
      <c r="G253" s="20">
        <f t="shared" si="242"/>
        <v>230939.10000000012</v>
      </c>
      <c r="H253" s="20">
        <f t="shared" si="242"/>
        <v>327472.20313741657</v>
      </c>
      <c r="I253" s="20">
        <f t="shared" si="242"/>
        <v>230939.10000000012</v>
      </c>
      <c r="J253" s="20">
        <f t="shared" si="242"/>
        <v>329471.839421287</v>
      </c>
      <c r="K253" s="20">
        <f t="shared" si="242"/>
        <v>230939.10000000012</v>
      </c>
      <c r="L253" s="20">
        <f t="shared" si="242"/>
        <v>378259.09539453377</v>
      </c>
      <c r="M253" s="20">
        <f t="shared" si="242"/>
        <v>230939.10000000012</v>
      </c>
      <c r="N253" s="20">
        <f t="shared" si="242"/>
        <v>435975.49305905378</v>
      </c>
      <c r="O253" s="20">
        <f t="shared" si="242"/>
        <v>230939.10000000012</v>
      </c>
      <c r="P253" s="20">
        <f t="shared" si="242"/>
        <v>495685.50149004045</v>
      </c>
      <c r="Q253" s="20">
        <f t="shared" si="242"/>
        <v>225637.36000000013</v>
      </c>
      <c r="R253" s="20">
        <f t="shared" si="242"/>
        <v>530186.20372294751</v>
      </c>
      <c r="S253" s="20">
        <f t="shared" si="242"/>
        <v>209722.37999999963</v>
      </c>
      <c r="T253" s="20">
        <f t="shared" si="242"/>
        <v>544785.71801518474</v>
      </c>
      <c r="U253" s="20">
        <f t="shared" si="242"/>
        <v>209722.37999999963</v>
      </c>
      <c r="V253" s="20">
        <f t="shared" si="242"/>
        <v>303410.18428984529</v>
      </c>
    </row>
    <row r="254" spans="1:22" s="3" customFormat="1" outlineLevel="1" x14ac:dyDescent="0.35">
      <c r="A254" s="18" t="s">
        <v>149</v>
      </c>
      <c r="B254" s="10" t="s">
        <v>73</v>
      </c>
      <c r="C254" s="10" t="s">
        <v>24</v>
      </c>
      <c r="D254" s="3">
        <v>14480.429999999998</v>
      </c>
      <c r="E254" s="3">
        <v>14480.429999999998</v>
      </c>
      <c r="F254" s="3">
        <v>306.59999999999997</v>
      </c>
      <c r="G254" s="3">
        <v>306.59999999999997</v>
      </c>
      <c r="H254" s="3">
        <f>G254*$H$366</f>
        <v>434.7595425890716</v>
      </c>
      <c r="I254" s="3">
        <v>306.59999999999997</v>
      </c>
      <c r="J254" s="3">
        <f>I254*$J$366</f>
        <v>437.41430518507497</v>
      </c>
      <c r="K254" s="3">
        <v>306.59999999999997</v>
      </c>
      <c r="L254" s="3">
        <f>K254*$L$366</f>
        <v>502.18537548628183</v>
      </c>
      <c r="M254" s="3">
        <v>306.59999999999997</v>
      </c>
      <c r="N254" s="3">
        <f>M254*$N$366</f>
        <v>578.81097731785485</v>
      </c>
      <c r="O254" s="3">
        <v>306.59999999999997</v>
      </c>
      <c r="P254" s="3">
        <f>O254*$P$366</f>
        <v>658.08334213152432</v>
      </c>
      <c r="Q254" s="3">
        <v>301.31000000000012</v>
      </c>
      <c r="R254" s="3">
        <f>Q254*$R$366</f>
        <v>707.99625134667986</v>
      </c>
      <c r="S254" s="3">
        <v>287.64</v>
      </c>
      <c r="T254" s="3">
        <f>S254*$T$366</f>
        <v>747.18856389999019</v>
      </c>
      <c r="U254" s="3">
        <v>286.05000000000007</v>
      </c>
      <c r="V254" s="3">
        <f>U254*$V$366</f>
        <v>413.83510532405001</v>
      </c>
    </row>
    <row r="255" spans="1:22" s="3" customFormat="1" outlineLevel="1" x14ac:dyDescent="0.35">
      <c r="A255" s="18" t="s">
        <v>149</v>
      </c>
      <c r="B255" s="10"/>
      <c r="C255" s="10" t="s">
        <v>25</v>
      </c>
      <c r="D255" s="3">
        <v>178040.88</v>
      </c>
      <c r="E255" s="3">
        <v>127632.34</v>
      </c>
      <c r="F255" s="3">
        <v>2683.4399999999996</v>
      </c>
      <c r="G255" s="3">
        <v>2683.4399999999996</v>
      </c>
      <c r="H255" s="3">
        <f>G255*$H$366</f>
        <v>3805.1244193255652</v>
      </c>
      <c r="I255" s="3">
        <v>2683.4399999999996</v>
      </c>
      <c r="J255" s="3">
        <f>I255*$J$366</f>
        <v>3828.3595665552434</v>
      </c>
      <c r="K255" s="3">
        <v>2683.4399999999996</v>
      </c>
      <c r="L255" s="3">
        <f>K255*$L$366</f>
        <v>4395.2521982873714</v>
      </c>
      <c r="M255" s="3">
        <v>2683.4399999999996</v>
      </c>
      <c r="N255" s="3">
        <f>M255*$N$366</f>
        <v>5065.8986594058197</v>
      </c>
      <c r="O255" s="3">
        <v>2683.4399999999996</v>
      </c>
      <c r="P255" s="3">
        <f>O255*$P$366</f>
        <v>5759.7102531292157</v>
      </c>
      <c r="Q255" s="3">
        <v>2683.4399999999996</v>
      </c>
      <c r="R255" s="3">
        <f>Q255*$R$366</f>
        <v>6305.3515008255072</v>
      </c>
      <c r="S255" s="3">
        <v>2683.4399999999996</v>
      </c>
      <c r="T255" s="3">
        <f>S255*$T$366</f>
        <v>6970.6427475726241</v>
      </c>
      <c r="U255" s="3">
        <v>2683.4399999999996</v>
      </c>
      <c r="V255" s="3">
        <f>U255*$V$366</f>
        <v>3882.1942843236088</v>
      </c>
    </row>
    <row r="256" spans="1:22" s="20" customFormat="1" outlineLevel="1" x14ac:dyDescent="0.35">
      <c r="A256" s="18" t="s">
        <v>149</v>
      </c>
      <c r="B256" s="19" t="s">
        <v>74</v>
      </c>
      <c r="C256" s="19"/>
      <c r="D256" s="20">
        <f>SUM(D254:D255)</f>
        <v>192521.31</v>
      </c>
      <c r="E256" s="20">
        <f t="shared" ref="E256:V256" si="243">SUM(E254:E255)</f>
        <v>142112.76999999999</v>
      </c>
      <c r="F256" s="20">
        <f t="shared" si="243"/>
        <v>2990.0399999999995</v>
      </c>
      <c r="G256" s="20">
        <f t="shared" si="243"/>
        <v>2990.0399999999995</v>
      </c>
      <c r="H256" s="20">
        <f t="shared" si="243"/>
        <v>4239.8839619146365</v>
      </c>
      <c r="I256" s="20">
        <f t="shared" si="243"/>
        <v>2990.0399999999995</v>
      </c>
      <c r="J256" s="20">
        <f t="shared" si="243"/>
        <v>4265.7738717403181</v>
      </c>
      <c r="K256" s="20">
        <f t="shared" si="243"/>
        <v>2990.0399999999995</v>
      </c>
      <c r="L256" s="20">
        <f t="shared" si="243"/>
        <v>4897.4375737736536</v>
      </c>
      <c r="M256" s="20">
        <f t="shared" si="243"/>
        <v>2990.0399999999995</v>
      </c>
      <c r="N256" s="20">
        <f t="shared" si="243"/>
        <v>5644.7096367236745</v>
      </c>
      <c r="O256" s="20">
        <f t="shared" si="243"/>
        <v>2990.0399999999995</v>
      </c>
      <c r="P256" s="20">
        <f t="shared" si="243"/>
        <v>6417.7935952607404</v>
      </c>
      <c r="Q256" s="20">
        <f t="shared" si="243"/>
        <v>2984.7499999999995</v>
      </c>
      <c r="R256" s="20">
        <f t="shared" si="243"/>
        <v>7013.347752172187</v>
      </c>
      <c r="S256" s="20">
        <f t="shared" si="243"/>
        <v>2971.0799999999995</v>
      </c>
      <c r="T256" s="20">
        <f t="shared" si="243"/>
        <v>7717.8313114726143</v>
      </c>
      <c r="U256" s="20">
        <f t="shared" si="243"/>
        <v>2969.49</v>
      </c>
      <c r="V256" s="20">
        <f t="shared" si="243"/>
        <v>4296.0293896476587</v>
      </c>
    </row>
    <row r="257" spans="1:22" s="3" customFormat="1" outlineLevel="1" x14ac:dyDescent="0.35">
      <c r="A257" s="18" t="s">
        <v>149</v>
      </c>
      <c r="B257" s="10" t="s">
        <v>77</v>
      </c>
      <c r="C257" s="10" t="s">
        <v>24</v>
      </c>
      <c r="D257" s="3">
        <v>4248087.9999999758</v>
      </c>
      <c r="E257" s="3">
        <v>4206647.9999999758</v>
      </c>
      <c r="F257" s="3">
        <v>89658.479999999239</v>
      </c>
      <c r="G257" s="3">
        <v>89658.479999999239</v>
      </c>
      <c r="H257" s="3">
        <f>G257*$H$366</f>
        <v>127135.94179396966</v>
      </c>
      <c r="I257" s="3">
        <v>89658.479999999239</v>
      </c>
      <c r="J257" s="3">
        <f>I257*$J$366</f>
        <v>127912.2691883549</v>
      </c>
      <c r="K257" s="3">
        <v>89658.479999999239</v>
      </c>
      <c r="L257" s="3">
        <f>K257*$L$366</f>
        <v>146853.15539572379</v>
      </c>
      <c r="M257" s="3">
        <v>89658.479999999239</v>
      </c>
      <c r="N257" s="3">
        <f>M257*$N$366</f>
        <v>169260.64068373421</v>
      </c>
      <c r="O257" s="3">
        <v>89658.479999999239</v>
      </c>
      <c r="P257" s="3">
        <f>O257*$P$366</f>
        <v>192442.11405359406</v>
      </c>
      <c r="Q257" s="3">
        <v>89658.479999999239</v>
      </c>
      <c r="R257" s="3">
        <f>Q257*$R$366</f>
        <v>210672.95390607914</v>
      </c>
      <c r="S257" s="3">
        <v>89658.479999999239</v>
      </c>
      <c r="T257" s="3">
        <f>S257*$T$366</f>
        <v>232901.51200339114</v>
      </c>
      <c r="U257" s="3">
        <v>89658.479999999239</v>
      </c>
      <c r="V257" s="3">
        <f>U257*$V$366</f>
        <v>129710.98239466496</v>
      </c>
    </row>
    <row r="258" spans="1:22" s="20" customFormat="1" outlineLevel="1" x14ac:dyDescent="0.35">
      <c r="A258" s="18" t="s">
        <v>149</v>
      </c>
      <c r="B258" s="19" t="s">
        <v>78</v>
      </c>
      <c r="C258" s="19"/>
      <c r="D258" s="20">
        <f>SUM(D257)</f>
        <v>4248087.9999999758</v>
      </c>
      <c r="E258" s="20">
        <f t="shared" ref="E258:V258" si="244">SUM(E257)</f>
        <v>4206647.9999999758</v>
      </c>
      <c r="F258" s="20">
        <f t="shared" si="244"/>
        <v>89658.479999999239</v>
      </c>
      <c r="G258" s="20">
        <f t="shared" si="244"/>
        <v>89658.479999999239</v>
      </c>
      <c r="H258" s="20">
        <f t="shared" si="244"/>
        <v>127135.94179396966</v>
      </c>
      <c r="I258" s="20">
        <f t="shared" si="244"/>
        <v>89658.479999999239</v>
      </c>
      <c r="J258" s="20">
        <f t="shared" si="244"/>
        <v>127912.2691883549</v>
      </c>
      <c r="K258" s="20">
        <f t="shared" si="244"/>
        <v>89658.479999999239</v>
      </c>
      <c r="L258" s="20">
        <f t="shared" si="244"/>
        <v>146853.15539572379</v>
      </c>
      <c r="M258" s="20">
        <f t="shared" si="244"/>
        <v>89658.479999999239</v>
      </c>
      <c r="N258" s="20">
        <f t="shared" si="244"/>
        <v>169260.64068373421</v>
      </c>
      <c r="O258" s="20">
        <f t="shared" si="244"/>
        <v>89658.479999999239</v>
      </c>
      <c r="P258" s="20">
        <f t="shared" si="244"/>
        <v>192442.11405359406</v>
      </c>
      <c r="Q258" s="20">
        <f t="shared" si="244"/>
        <v>89658.479999999239</v>
      </c>
      <c r="R258" s="20">
        <f t="shared" si="244"/>
        <v>210672.95390607914</v>
      </c>
      <c r="S258" s="20">
        <f t="shared" si="244"/>
        <v>89658.479999999239</v>
      </c>
      <c r="T258" s="20">
        <f t="shared" si="244"/>
        <v>232901.51200339114</v>
      </c>
      <c r="U258" s="20">
        <f t="shared" si="244"/>
        <v>89658.479999999239</v>
      </c>
      <c r="V258" s="20">
        <f t="shared" si="244"/>
        <v>129710.98239466496</v>
      </c>
    </row>
    <row r="259" spans="1:22" s="3" customFormat="1" outlineLevel="1" x14ac:dyDescent="0.35">
      <c r="A259" s="18" t="s">
        <v>149</v>
      </c>
      <c r="B259" s="10" t="s">
        <v>81</v>
      </c>
      <c r="C259" s="10" t="s">
        <v>24</v>
      </c>
      <c r="D259" s="3">
        <v>6125542.7400000039</v>
      </c>
      <c r="E259" s="3">
        <v>6125542.7400000039</v>
      </c>
      <c r="F259" s="3">
        <v>116842.31999999996</v>
      </c>
      <c r="G259" s="3">
        <v>116815.30999999995</v>
      </c>
      <c r="H259" s="3">
        <f>G259*$H$366</f>
        <v>165644.39250815587</v>
      </c>
      <c r="I259" s="3">
        <v>116802.89999999998</v>
      </c>
      <c r="J259" s="3">
        <f>I259*$J$366</f>
        <v>166638.1583401885</v>
      </c>
      <c r="K259" s="3">
        <v>116796.27999999996</v>
      </c>
      <c r="L259" s="3">
        <f>K259*$L$366</f>
        <v>191302.62141944192</v>
      </c>
      <c r="M259" s="3">
        <v>114995.79999999996</v>
      </c>
      <c r="N259" s="3">
        <f>M259*$N$366</f>
        <v>217093.38351418317</v>
      </c>
      <c r="O259" s="3">
        <v>111155.86999999994</v>
      </c>
      <c r="P259" s="3">
        <f>O259*$P$366</f>
        <v>238583.90876430922</v>
      </c>
      <c r="Q259" s="3">
        <v>110015.99999999997</v>
      </c>
      <c r="R259" s="3">
        <f>Q259*$R$366</f>
        <v>258507.56890961563</v>
      </c>
      <c r="S259" s="3">
        <v>109994.45999999996</v>
      </c>
      <c r="T259" s="3">
        <f>S259*$T$366</f>
        <v>285727.30706561985</v>
      </c>
      <c r="U259" s="3">
        <v>109836.23999999996</v>
      </c>
      <c r="V259" s="3">
        <f>U259*$V$366</f>
        <v>158902.61125256986</v>
      </c>
    </row>
    <row r="260" spans="1:22" s="3" customFormat="1" outlineLevel="1" x14ac:dyDescent="0.35">
      <c r="A260" s="18" t="s">
        <v>149</v>
      </c>
      <c r="B260" s="10"/>
      <c r="C260" s="10" t="s">
        <v>28</v>
      </c>
      <c r="D260" s="3">
        <v>7350</v>
      </c>
      <c r="E260" s="3">
        <v>7350</v>
      </c>
      <c r="F260" s="3">
        <v>121.91999999999999</v>
      </c>
      <c r="G260" s="3">
        <v>140.11999999999998</v>
      </c>
      <c r="H260" s="3">
        <f>G260*$H$366</f>
        <v>198.69049937240936</v>
      </c>
      <c r="I260" s="3">
        <v>140.11999999999998</v>
      </c>
      <c r="J260" s="3">
        <f>I260*$J$366</f>
        <v>199.90375878190704</v>
      </c>
      <c r="K260" s="3">
        <v>140.11999999999998</v>
      </c>
      <c r="L260" s="3">
        <f>K260*$L$366</f>
        <v>229.50494068211938</v>
      </c>
      <c r="M260" s="3">
        <v>140.11999999999998</v>
      </c>
      <c r="N260" s="3">
        <f>M260*$N$366</f>
        <v>264.52379041675738</v>
      </c>
      <c r="O260" s="3">
        <v>140.11999999999998</v>
      </c>
      <c r="P260" s="3">
        <f>O260*$P$366</f>
        <v>300.75224363819046</v>
      </c>
      <c r="Q260" s="3">
        <v>140.11999999999998</v>
      </c>
      <c r="R260" s="3">
        <f>Q260*$R$366</f>
        <v>329.24375141447922</v>
      </c>
      <c r="S260" s="3">
        <v>140.11999999999998</v>
      </c>
      <c r="T260" s="3">
        <f>S260*$T$366</f>
        <v>363.98297028809139</v>
      </c>
      <c r="U260" s="3">
        <v>140.11999999999998</v>
      </c>
      <c r="V260" s="3">
        <f>U260*$V$366</f>
        <v>202.71482243665747</v>
      </c>
    </row>
    <row r="261" spans="1:22" s="3" customFormat="1" outlineLevel="1" x14ac:dyDescent="0.35">
      <c r="A261" s="18" t="s">
        <v>149</v>
      </c>
      <c r="B261" s="10"/>
      <c r="C261" s="10" t="s">
        <v>63</v>
      </c>
      <c r="D261" s="3">
        <v>16797077.30999979</v>
      </c>
      <c r="E261" s="3">
        <v>16797077.30999979</v>
      </c>
      <c r="F261" s="3">
        <v>365603.03999999521</v>
      </c>
      <c r="G261" s="3">
        <v>365603.03999999521</v>
      </c>
      <c r="H261" s="3">
        <f>G261*$H$366</f>
        <v>518425.99621517281</v>
      </c>
      <c r="I261" s="3">
        <v>365603.03999999521</v>
      </c>
      <c r="J261" s="3">
        <f>I261*$J$366</f>
        <v>521591.64942971006</v>
      </c>
      <c r="K261" s="3">
        <v>365603.03999999521</v>
      </c>
      <c r="L261" s="3">
        <f>K261*$L$366</f>
        <v>598827.46223523724</v>
      </c>
      <c r="M261" s="3">
        <v>365603.03999999521</v>
      </c>
      <c r="N261" s="3">
        <f>M261*$N$366</f>
        <v>690199.12880879326</v>
      </c>
      <c r="O261" s="3">
        <v>365603.03999999521</v>
      </c>
      <c r="P261" s="3">
        <f>O261*$P$366</f>
        <v>784726.90951285802</v>
      </c>
      <c r="Q261" s="3">
        <v>365603.03999999521</v>
      </c>
      <c r="R261" s="3">
        <f>Q261*$R$366</f>
        <v>859067.34526217775</v>
      </c>
      <c r="S261" s="3">
        <v>365603.03999999521</v>
      </c>
      <c r="T261" s="3">
        <f>S261*$T$366</f>
        <v>949709.39512956166</v>
      </c>
      <c r="U261" s="3">
        <v>365603.03999999521</v>
      </c>
      <c r="V261" s="3">
        <f>U261*$V$366</f>
        <v>528926.31555738801</v>
      </c>
    </row>
    <row r="262" spans="1:22" s="20" customFormat="1" outlineLevel="1" x14ac:dyDescent="0.35">
      <c r="A262" s="18" t="s">
        <v>149</v>
      </c>
      <c r="B262" s="19" t="s">
        <v>82</v>
      </c>
      <c r="C262" s="19"/>
      <c r="D262" s="20">
        <f>SUM(D259:D261)</f>
        <v>22929970.049999796</v>
      </c>
      <c r="E262" s="20">
        <f t="shared" ref="E262:V262" si="245">SUM(E259:E261)</f>
        <v>22929970.049999796</v>
      </c>
      <c r="F262" s="20">
        <f t="shared" si="245"/>
        <v>482567.27999999514</v>
      </c>
      <c r="G262" s="20">
        <f t="shared" si="245"/>
        <v>482558.46999999514</v>
      </c>
      <c r="H262" s="20">
        <f t="shared" si="245"/>
        <v>684269.07922270102</v>
      </c>
      <c r="I262" s="20">
        <f t="shared" si="245"/>
        <v>482546.05999999517</v>
      </c>
      <c r="J262" s="20">
        <f t="shared" si="245"/>
        <v>688429.71152868052</v>
      </c>
      <c r="K262" s="20">
        <f t="shared" si="245"/>
        <v>482539.43999999517</v>
      </c>
      <c r="L262" s="20">
        <f t="shared" si="245"/>
        <v>790359.58859536122</v>
      </c>
      <c r="M262" s="20">
        <f t="shared" si="245"/>
        <v>480738.95999999519</v>
      </c>
      <c r="N262" s="20">
        <f t="shared" si="245"/>
        <v>907557.03611339314</v>
      </c>
      <c r="O262" s="20">
        <f t="shared" si="245"/>
        <v>476899.02999999514</v>
      </c>
      <c r="P262" s="20">
        <f t="shared" si="245"/>
        <v>1023611.5705208054</v>
      </c>
      <c r="Q262" s="20">
        <f t="shared" si="245"/>
        <v>475759.15999999514</v>
      </c>
      <c r="R262" s="20">
        <f t="shared" si="245"/>
        <v>1117904.1579232079</v>
      </c>
      <c r="S262" s="20">
        <f t="shared" si="245"/>
        <v>475737.61999999516</v>
      </c>
      <c r="T262" s="20">
        <f t="shared" si="245"/>
        <v>1235800.6851654695</v>
      </c>
      <c r="U262" s="20">
        <f t="shared" si="245"/>
        <v>475579.39999999513</v>
      </c>
      <c r="V262" s="20">
        <f t="shared" si="245"/>
        <v>688031.64163239452</v>
      </c>
    </row>
    <row r="263" spans="1:22" s="3" customFormat="1" outlineLevel="1" x14ac:dyDescent="0.35">
      <c r="A263" s="18" t="s">
        <v>149</v>
      </c>
      <c r="B263" s="10" t="s">
        <v>85</v>
      </c>
      <c r="C263" s="10" t="s">
        <v>24</v>
      </c>
      <c r="D263" s="3">
        <v>8340032.9499999946</v>
      </c>
      <c r="E263" s="3">
        <v>8340032.9499999946</v>
      </c>
      <c r="F263" s="3">
        <v>212179.20000000016</v>
      </c>
      <c r="G263" s="3">
        <v>212179.20000000016</v>
      </c>
      <c r="H263" s="3">
        <f>G263*$H$366</f>
        <v>300870.61950070196</v>
      </c>
      <c r="I263" s="3">
        <v>212178.48000000019</v>
      </c>
      <c r="J263" s="3">
        <f>I263*$J$366</f>
        <v>302706.79192571889</v>
      </c>
      <c r="K263" s="3">
        <v>200711.45000000016</v>
      </c>
      <c r="L263" s="3">
        <f>K263*$L$366</f>
        <v>328748.71129369264</v>
      </c>
      <c r="M263" s="3">
        <v>193798.44000000015</v>
      </c>
      <c r="N263" s="3">
        <f>M263*$N$366</f>
        <v>365859.96235836839</v>
      </c>
      <c r="O263" s="3">
        <v>190483.55000000019</v>
      </c>
      <c r="P263" s="3">
        <f>O263*$P$366</f>
        <v>408852.09134076146</v>
      </c>
      <c r="Q263" s="3">
        <v>169756.51000000018</v>
      </c>
      <c r="R263" s="3">
        <f>Q263*$R$366</f>
        <v>398881.4600301857</v>
      </c>
      <c r="S263" s="3">
        <v>169524.00000000017</v>
      </c>
      <c r="T263" s="3">
        <f>S263*$T$366</f>
        <v>440364.32383042027</v>
      </c>
      <c r="U263" s="3">
        <v>167615.31000000017</v>
      </c>
      <c r="V263" s="3">
        <f>U263*$V$366</f>
        <v>242492.91895743174</v>
      </c>
    </row>
    <row r="264" spans="1:22" s="3" customFormat="1" outlineLevel="1" x14ac:dyDescent="0.35">
      <c r="A264" s="18" t="s">
        <v>149</v>
      </c>
      <c r="B264" s="10"/>
      <c r="C264" s="10" t="s">
        <v>53</v>
      </c>
      <c r="D264" s="3">
        <v>7040332.0100001413</v>
      </c>
      <c r="E264" s="3">
        <v>7040332.0100001413</v>
      </c>
      <c r="F264" s="3">
        <v>24695.379999999743</v>
      </c>
      <c r="G264" s="3">
        <v>148172.28000000157</v>
      </c>
      <c r="H264" s="3">
        <f>G264*$H$366</f>
        <v>210108.65191513547</v>
      </c>
      <c r="I264" s="3">
        <v>148172.28000000157</v>
      </c>
      <c r="J264" s="3">
        <f>I264*$J$366</f>
        <v>211391.6337374073</v>
      </c>
      <c r="K264" s="3">
        <v>148172.28000000157</v>
      </c>
      <c r="L264" s="3">
        <f>K264*$L$366</f>
        <v>242693.90759445299</v>
      </c>
      <c r="M264" s="3">
        <v>148172.28000000157</v>
      </c>
      <c r="N264" s="3">
        <f>M264*$N$366</f>
        <v>279725.18655647669</v>
      </c>
      <c r="O264" s="3">
        <v>148172.28000000157</v>
      </c>
      <c r="P264" s="3">
        <f>O264*$P$366</f>
        <v>318035.58132305631</v>
      </c>
      <c r="Q264" s="3">
        <v>148172.28000000157</v>
      </c>
      <c r="R264" s="3">
        <f>Q264*$R$366</f>
        <v>348164.41138193785</v>
      </c>
      <c r="S264" s="3">
        <v>148172.28000000157</v>
      </c>
      <c r="T264" s="3">
        <f>S264*$T$366</f>
        <v>384899.98992834246</v>
      </c>
      <c r="U264" s="3">
        <v>148172.28000000157</v>
      </c>
      <c r="V264" s="3">
        <f>U264*$V$366</f>
        <v>214364.24086665013</v>
      </c>
    </row>
    <row r="265" spans="1:22" s="15" customFormat="1" outlineLevel="1" x14ac:dyDescent="0.35">
      <c r="A265" s="21" t="s">
        <v>149</v>
      </c>
      <c r="B265" s="14"/>
      <c r="C265" s="14" t="s">
        <v>54</v>
      </c>
      <c r="D265" s="15">
        <v>540265.82000000007</v>
      </c>
      <c r="E265" s="15">
        <v>540265.82000000007</v>
      </c>
      <c r="F265" s="15">
        <v>19458.119999999984</v>
      </c>
      <c r="G265" s="15">
        <v>19458.119999999984</v>
      </c>
      <c r="H265" s="15">
        <f>G265*$H$348</f>
        <v>64671.709778574033</v>
      </c>
      <c r="I265" s="15">
        <v>19458.119999999984</v>
      </c>
      <c r="J265" s="15">
        <f>I265*$J$348</f>
        <v>64791.704152026592</v>
      </c>
      <c r="K265" s="15">
        <v>19065.629999999983</v>
      </c>
      <c r="L265" s="15">
        <f>K265*$L$348</f>
        <v>63063.613896075549</v>
      </c>
      <c r="M265" s="15">
        <v>19062.479999999985</v>
      </c>
      <c r="N265" s="15">
        <f>M265*$N$348</f>
        <v>65161.671958038569</v>
      </c>
      <c r="O265" s="15">
        <v>19060.959999999988</v>
      </c>
      <c r="P265" s="15">
        <f>O265*$P$348</f>
        <v>67004.49188605856</v>
      </c>
      <c r="Q265" s="15">
        <v>17961.899999999987</v>
      </c>
      <c r="R265" s="15">
        <f>Q265*$R$348</f>
        <v>62504.011955460548</v>
      </c>
      <c r="S265" s="15">
        <v>15213.019999999991</v>
      </c>
      <c r="T265" s="15">
        <f>S265*$T$348</f>
        <v>52954.862850936261</v>
      </c>
      <c r="U265" s="15">
        <v>15211.410000000014</v>
      </c>
      <c r="V265" s="15">
        <f>U265*V$348</f>
        <v>52149.043456738465</v>
      </c>
    </row>
    <row r="266" spans="1:22" s="3" customFormat="1" outlineLevel="1" x14ac:dyDescent="0.35">
      <c r="A266" s="18" t="s">
        <v>149</v>
      </c>
      <c r="B266" s="10"/>
      <c r="C266" s="10" t="s">
        <v>28</v>
      </c>
      <c r="D266" s="3">
        <v>24500</v>
      </c>
      <c r="E266" s="3">
        <v>24500</v>
      </c>
      <c r="F266" s="3">
        <v>333.29999999999995</v>
      </c>
      <c r="G266" s="3">
        <v>484.31999999999994</v>
      </c>
      <c r="H266" s="3">
        <f>G266*$H$366</f>
        <v>686.76693302915578</v>
      </c>
      <c r="I266" s="3">
        <v>484.31999999999994</v>
      </c>
      <c r="J266" s="3">
        <f>I266*$J$366</f>
        <v>690.96052278941784</v>
      </c>
      <c r="K266" s="3">
        <v>484.31999999999994</v>
      </c>
      <c r="L266" s="3">
        <f>K266*$L$366</f>
        <v>793.27599822412265</v>
      </c>
      <c r="M266" s="3">
        <v>484.31999999999994</v>
      </c>
      <c r="N266" s="3">
        <f>M266*$N$366</f>
        <v>914.31745771227486</v>
      </c>
      <c r="O266" s="3">
        <v>484.31999999999994</v>
      </c>
      <c r="P266" s="3">
        <f>O266*$P$366</f>
        <v>1039.5398703885839</v>
      </c>
      <c r="Q266" s="3">
        <v>484.31999999999994</v>
      </c>
      <c r="R266" s="3">
        <f>Q266*$R$366</f>
        <v>1138.0197950689451</v>
      </c>
      <c r="S266" s="3">
        <v>484.31999999999994</v>
      </c>
      <c r="T266" s="3">
        <f>S266*$T$366</f>
        <v>1258.0947200251817</v>
      </c>
      <c r="U266" s="3">
        <v>484.31999999999994</v>
      </c>
      <c r="V266" s="3">
        <f>U266*$V$366</f>
        <v>700.67686841651403</v>
      </c>
    </row>
    <row r="267" spans="1:22" s="20" customFormat="1" outlineLevel="1" x14ac:dyDescent="0.35">
      <c r="A267" s="18" t="s">
        <v>149</v>
      </c>
      <c r="B267" s="19" t="s">
        <v>86</v>
      </c>
      <c r="C267" s="19"/>
      <c r="D267" s="20">
        <f>SUM(D263:D266)</f>
        <v>15945130.780000135</v>
      </c>
      <c r="E267" s="20">
        <f t="shared" ref="E267:V267" si="246">SUM(E263:E266)</f>
        <v>15945130.780000135</v>
      </c>
      <c r="F267" s="20">
        <f t="shared" si="246"/>
        <v>256665.99999999988</v>
      </c>
      <c r="G267" s="20">
        <f t="shared" si="246"/>
        <v>380293.92000000173</v>
      </c>
      <c r="H267" s="20">
        <f t="shared" si="246"/>
        <v>576337.74812744069</v>
      </c>
      <c r="I267" s="20">
        <f t="shared" si="246"/>
        <v>380293.20000000176</v>
      </c>
      <c r="J267" s="20">
        <f t="shared" si="246"/>
        <v>579581.09033794212</v>
      </c>
      <c r="K267" s="20">
        <f t="shared" si="246"/>
        <v>368433.68000000174</v>
      </c>
      <c r="L267" s="20">
        <f t="shared" si="246"/>
        <v>635299.50878244534</v>
      </c>
      <c r="M267" s="20">
        <f t="shared" si="246"/>
        <v>361517.52000000171</v>
      </c>
      <c r="N267" s="20">
        <f t="shared" si="246"/>
        <v>711661.13833059592</v>
      </c>
      <c r="O267" s="20">
        <f t="shared" si="246"/>
        <v>358201.11000000173</v>
      </c>
      <c r="P267" s="20">
        <f t="shared" si="246"/>
        <v>794931.70442026493</v>
      </c>
      <c r="Q267" s="20">
        <f t="shared" si="246"/>
        <v>336375.01000000176</v>
      </c>
      <c r="R267" s="20">
        <f t="shared" si="246"/>
        <v>810687.90316265298</v>
      </c>
      <c r="S267" s="20">
        <f t="shared" si="246"/>
        <v>333393.6200000018</v>
      </c>
      <c r="T267" s="20">
        <f t="shared" si="246"/>
        <v>879477.27132972423</v>
      </c>
      <c r="U267" s="20">
        <f t="shared" si="246"/>
        <v>331483.32000000175</v>
      </c>
      <c r="V267" s="20">
        <f t="shared" si="246"/>
        <v>509706.88014923682</v>
      </c>
    </row>
    <row r="268" spans="1:22" s="3" customFormat="1" outlineLevel="1" x14ac:dyDescent="0.35">
      <c r="A268" s="18" t="s">
        <v>149</v>
      </c>
      <c r="B268" s="10" t="s">
        <v>89</v>
      </c>
      <c r="C268" s="10" t="s">
        <v>24</v>
      </c>
      <c r="D268" s="3">
        <v>2000</v>
      </c>
      <c r="E268" s="3">
        <v>2000</v>
      </c>
      <c r="F268" s="3">
        <v>41.64</v>
      </c>
      <c r="G268" s="3">
        <v>41.64</v>
      </c>
      <c r="H268" s="3">
        <f>G268*$H$366</f>
        <v>59.045620852605822</v>
      </c>
      <c r="I268" s="3">
        <v>41.64</v>
      </c>
      <c r="J268" s="3">
        <f>I268*$J$366</f>
        <v>59.406169823569876</v>
      </c>
      <c r="K268" s="3">
        <v>41.64</v>
      </c>
      <c r="L268" s="3">
        <f>K268*$L$366</f>
        <v>68.202867042559618</v>
      </c>
      <c r="M268" s="3">
        <v>41.64</v>
      </c>
      <c r="N268" s="3">
        <f>M268*$N$366</f>
        <v>78.609553475262487</v>
      </c>
      <c r="O268" s="3">
        <v>41.64</v>
      </c>
      <c r="P268" s="3">
        <f>O268*$P$366</f>
        <v>89.375702434300976</v>
      </c>
      <c r="Q268" s="3">
        <v>41.64</v>
      </c>
      <c r="R268" s="3">
        <f>Q268*$R$366</f>
        <v>97.842633520546073</v>
      </c>
      <c r="S268" s="3">
        <v>41.64</v>
      </c>
      <c r="T268" s="3">
        <f>S268*$T$366</f>
        <v>108.16622097342371</v>
      </c>
      <c r="U268" s="3">
        <v>41.64</v>
      </c>
      <c r="V268" s="3">
        <f>U268*$V$366</f>
        <v>60.241544435215658</v>
      </c>
    </row>
    <row r="269" spans="1:22" s="3" customFormat="1" outlineLevel="1" x14ac:dyDescent="0.35">
      <c r="A269" s="18" t="s">
        <v>149</v>
      </c>
      <c r="B269" s="10"/>
      <c r="C269" s="10" t="s">
        <v>53</v>
      </c>
      <c r="D269" s="3">
        <v>12524919.640000015</v>
      </c>
      <c r="E269" s="3">
        <v>12524919.640000015</v>
      </c>
      <c r="F269" s="3">
        <v>343571.15999999974</v>
      </c>
      <c r="G269" s="3">
        <v>343571.15999999974</v>
      </c>
      <c r="H269" s="3">
        <f>G269*$H$366</f>
        <v>487184.73701368767</v>
      </c>
      <c r="I269" s="3">
        <v>343571.15999999974</v>
      </c>
      <c r="J269" s="3">
        <f>I269*$J$366</f>
        <v>490159.622416928</v>
      </c>
      <c r="K269" s="3">
        <v>343571.15999999974</v>
      </c>
      <c r="L269" s="3">
        <f>K269*$L$366</f>
        <v>562741.06976796244</v>
      </c>
      <c r="M269" s="3">
        <v>343571.15999999974</v>
      </c>
      <c r="N269" s="3">
        <f>M269*$N$366</f>
        <v>648606.51956239063</v>
      </c>
      <c r="O269" s="3">
        <v>247333.02000000019</v>
      </c>
      <c r="P269" s="3">
        <f>O269*$P$366</f>
        <v>530873.25642884313</v>
      </c>
      <c r="Q269" s="3">
        <v>238584.84000000026</v>
      </c>
      <c r="R269" s="3">
        <f>Q269*$R$366</f>
        <v>560609.24744664144</v>
      </c>
      <c r="S269" s="3">
        <v>238584.84000000026</v>
      </c>
      <c r="T269" s="3">
        <f>S269*$T$366</f>
        <v>619760.33920146408</v>
      </c>
      <c r="U269" s="3">
        <v>238584.84000000026</v>
      </c>
      <c r="V269" s="3">
        <f>U269*$V$366</f>
        <v>345166.16811788746</v>
      </c>
    </row>
    <row r="270" spans="1:22" s="20" customFormat="1" outlineLevel="1" x14ac:dyDescent="0.35">
      <c r="A270" s="18" t="s">
        <v>149</v>
      </c>
      <c r="B270" s="19" t="s">
        <v>90</v>
      </c>
      <c r="C270" s="19"/>
      <c r="D270" s="20">
        <f>SUM(D268:D269)</f>
        <v>12526919.640000015</v>
      </c>
      <c r="E270" s="20">
        <f t="shared" ref="E270:V270" si="247">SUM(E268:E269)</f>
        <v>12526919.640000015</v>
      </c>
      <c r="F270" s="20">
        <f t="shared" si="247"/>
        <v>343612.79999999976</v>
      </c>
      <c r="G270" s="20">
        <f t="shared" si="247"/>
        <v>343612.79999999976</v>
      </c>
      <c r="H270" s="20">
        <f t="shared" si="247"/>
        <v>487243.78263454029</v>
      </c>
      <c r="I270" s="20">
        <f t="shared" si="247"/>
        <v>343612.79999999976</v>
      </c>
      <c r="J270" s="20">
        <f t="shared" si="247"/>
        <v>490219.02858675155</v>
      </c>
      <c r="K270" s="20">
        <f t="shared" si="247"/>
        <v>343612.79999999976</v>
      </c>
      <c r="L270" s="20">
        <f t="shared" si="247"/>
        <v>562809.27263500495</v>
      </c>
      <c r="M270" s="20">
        <f t="shared" si="247"/>
        <v>343612.79999999976</v>
      </c>
      <c r="N270" s="20">
        <f t="shared" si="247"/>
        <v>648685.12911586592</v>
      </c>
      <c r="O270" s="20">
        <f t="shared" si="247"/>
        <v>247374.66000000021</v>
      </c>
      <c r="P270" s="20">
        <f t="shared" si="247"/>
        <v>530962.63213127747</v>
      </c>
      <c r="Q270" s="20">
        <f t="shared" si="247"/>
        <v>238626.48000000027</v>
      </c>
      <c r="R270" s="20">
        <f t="shared" si="247"/>
        <v>560707.09008016204</v>
      </c>
      <c r="S270" s="20">
        <f t="shared" si="247"/>
        <v>238626.48000000027</v>
      </c>
      <c r="T270" s="20">
        <f t="shared" si="247"/>
        <v>619868.50542243756</v>
      </c>
      <c r="U270" s="20">
        <f t="shared" si="247"/>
        <v>238626.48000000027</v>
      </c>
      <c r="V270" s="20">
        <f t="shared" si="247"/>
        <v>345226.40966232267</v>
      </c>
    </row>
    <row r="271" spans="1:22" s="3" customFormat="1" outlineLevel="1" x14ac:dyDescent="0.35">
      <c r="A271" s="18" t="s">
        <v>149</v>
      </c>
      <c r="B271" s="10" t="s">
        <v>91</v>
      </c>
      <c r="C271" s="10" t="s">
        <v>24</v>
      </c>
      <c r="D271" s="3">
        <v>6117303.1800000072</v>
      </c>
      <c r="E271" s="3">
        <v>6117303.1800000072</v>
      </c>
      <c r="F271" s="3">
        <v>151661.46999999988</v>
      </c>
      <c r="G271" s="3">
        <v>143146.67999999985</v>
      </c>
      <c r="H271" s="3">
        <f>G271*$H$366</f>
        <v>202982.33894306637</v>
      </c>
      <c r="I271" s="3">
        <v>143146.67999999985</v>
      </c>
      <c r="J271" s="3">
        <f>I271*$J$366</f>
        <v>204221.80551777629</v>
      </c>
      <c r="K271" s="3">
        <v>142321.25999999983</v>
      </c>
      <c r="L271" s="3">
        <f>K271*$L$366</f>
        <v>233110.42202472495</v>
      </c>
      <c r="M271" s="3">
        <v>139233.95999999985</v>
      </c>
      <c r="N271" s="3">
        <f>M271*$N$366</f>
        <v>262851.09087878355</v>
      </c>
      <c r="O271" s="3">
        <v>139233.95999999985</v>
      </c>
      <c r="P271" s="3">
        <f>O271*$P$366</f>
        <v>298850.45575670869</v>
      </c>
      <c r="Q271" s="3">
        <v>139233.95999999985</v>
      </c>
      <c r="R271" s="3">
        <f>Q271*$R$366</f>
        <v>327161.79927700182</v>
      </c>
      <c r="S271" s="3">
        <v>139233.95999999985</v>
      </c>
      <c r="T271" s="3">
        <f>S271*$T$366</f>
        <v>361681.34688676323</v>
      </c>
      <c r="U271" s="3">
        <v>139233.95999999985</v>
      </c>
      <c r="V271" s="3">
        <f>U271*$V$366</f>
        <v>201432.96801707565</v>
      </c>
    </row>
    <row r="272" spans="1:22" s="3" customFormat="1" outlineLevel="1" x14ac:dyDescent="0.35">
      <c r="A272" s="18" t="s">
        <v>149</v>
      </c>
      <c r="B272" s="10"/>
      <c r="C272" s="10" t="s">
        <v>25</v>
      </c>
      <c r="D272" s="3">
        <v>10943.14</v>
      </c>
      <c r="E272" s="3">
        <v>10943.14</v>
      </c>
      <c r="F272" s="3">
        <v>0</v>
      </c>
      <c r="G272" s="3">
        <v>0</v>
      </c>
      <c r="H272" s="3">
        <f>G272*$H$366</f>
        <v>0</v>
      </c>
      <c r="I272" s="3">
        <v>0</v>
      </c>
      <c r="J272" s="3">
        <f>I272*$J$366</f>
        <v>0</v>
      </c>
      <c r="K272" s="3">
        <v>0</v>
      </c>
      <c r="L272" s="3">
        <f>K272*$L$366</f>
        <v>0</v>
      </c>
      <c r="M272" s="3">
        <v>0</v>
      </c>
      <c r="N272" s="3">
        <f>M272*$N$366</f>
        <v>0</v>
      </c>
      <c r="O272" s="3">
        <v>0</v>
      </c>
      <c r="P272" s="3">
        <f>O272*$P$366</f>
        <v>0</v>
      </c>
      <c r="Q272" s="3">
        <v>0</v>
      </c>
      <c r="R272" s="3">
        <f>Q272*$R$366</f>
        <v>0</v>
      </c>
      <c r="S272" s="3">
        <v>0</v>
      </c>
      <c r="T272" s="3">
        <f>S272*$T$366</f>
        <v>0</v>
      </c>
      <c r="U272" s="3">
        <v>0</v>
      </c>
      <c r="V272" s="3">
        <f>U272*$V$366</f>
        <v>0</v>
      </c>
    </row>
    <row r="273" spans="1:22" s="3" customFormat="1" outlineLevel="1" x14ac:dyDescent="0.35">
      <c r="A273" s="18" t="s">
        <v>149</v>
      </c>
      <c r="B273" s="10"/>
      <c r="C273" s="10" t="s">
        <v>28</v>
      </c>
      <c r="D273" s="3">
        <v>3200</v>
      </c>
      <c r="E273" s="3">
        <v>3200</v>
      </c>
      <c r="F273" s="3">
        <v>33.36</v>
      </c>
      <c r="G273" s="3">
        <v>63.94</v>
      </c>
      <c r="H273" s="3">
        <f>G273*$H$366</f>
        <v>90.667074863487414</v>
      </c>
      <c r="I273" s="3">
        <v>63.94</v>
      </c>
      <c r="J273" s="3">
        <f>I273*$J$366</f>
        <v>91.220713220918782</v>
      </c>
      <c r="K273" s="3">
        <v>63.94</v>
      </c>
      <c r="L273" s="3">
        <f>K273*$L$366</f>
        <v>104.72841783624547</v>
      </c>
      <c r="M273" s="3">
        <v>63.94</v>
      </c>
      <c r="N273" s="3">
        <f>M273*$N$366</f>
        <v>120.70832971201449</v>
      </c>
      <c r="O273" s="3">
        <v>63.94</v>
      </c>
      <c r="P273" s="3">
        <f>O273*$P$366</f>
        <v>137.24021166304524</v>
      </c>
      <c r="Q273" s="3">
        <v>63.94</v>
      </c>
      <c r="R273" s="3">
        <f>Q273*$R$366</f>
        <v>150.24154628491152</v>
      </c>
      <c r="S273" s="3">
        <v>63.94</v>
      </c>
      <c r="T273" s="3">
        <f>S273*$T$366</f>
        <v>166.093856124897</v>
      </c>
      <c r="U273" s="3">
        <v>63.94</v>
      </c>
      <c r="V273" s="3">
        <f>U273*$V$366</f>
        <v>92.503466647158717</v>
      </c>
    </row>
    <row r="274" spans="1:22" s="20" customFormat="1" outlineLevel="1" x14ac:dyDescent="0.35">
      <c r="A274" s="18" t="s">
        <v>149</v>
      </c>
      <c r="B274" s="19" t="s">
        <v>92</v>
      </c>
      <c r="C274" s="19"/>
      <c r="D274" s="20">
        <f>SUM(D271:D273)</f>
        <v>6131446.3200000068</v>
      </c>
      <c r="E274" s="20">
        <f t="shared" ref="E274:V274" si="248">SUM(E271:E273)</f>
        <v>6131446.3200000068</v>
      </c>
      <c r="F274" s="20">
        <f t="shared" si="248"/>
        <v>151694.82999999987</v>
      </c>
      <c r="G274" s="20">
        <f t="shared" si="248"/>
        <v>143210.61999999985</v>
      </c>
      <c r="H274" s="20">
        <f t="shared" si="248"/>
        <v>203073.00601792985</v>
      </c>
      <c r="I274" s="20">
        <f t="shared" si="248"/>
        <v>143210.61999999985</v>
      </c>
      <c r="J274" s="20">
        <f t="shared" si="248"/>
        <v>204313.0262309972</v>
      </c>
      <c r="K274" s="20">
        <f t="shared" si="248"/>
        <v>142385.19999999984</v>
      </c>
      <c r="L274" s="20">
        <f t="shared" si="248"/>
        <v>233215.15044256119</v>
      </c>
      <c r="M274" s="20">
        <f t="shared" si="248"/>
        <v>139297.89999999985</v>
      </c>
      <c r="N274" s="20">
        <f t="shared" si="248"/>
        <v>262971.79920849559</v>
      </c>
      <c r="O274" s="20">
        <f t="shared" si="248"/>
        <v>139297.89999999985</v>
      </c>
      <c r="P274" s="20">
        <f t="shared" si="248"/>
        <v>298987.69596837176</v>
      </c>
      <c r="Q274" s="20">
        <f t="shared" si="248"/>
        <v>139297.89999999985</v>
      </c>
      <c r="R274" s="20">
        <f t="shared" si="248"/>
        <v>327312.04082328675</v>
      </c>
      <c r="S274" s="20">
        <f t="shared" si="248"/>
        <v>139297.89999999985</v>
      </c>
      <c r="T274" s="20">
        <f t="shared" si="248"/>
        <v>361847.44074288814</v>
      </c>
      <c r="U274" s="20">
        <f t="shared" si="248"/>
        <v>139297.89999999985</v>
      </c>
      <c r="V274" s="20">
        <f t="shared" si="248"/>
        <v>201525.47148372279</v>
      </c>
    </row>
    <row r="275" spans="1:22" s="3" customFormat="1" outlineLevel="1" x14ac:dyDescent="0.35">
      <c r="A275" s="18" t="s">
        <v>149</v>
      </c>
      <c r="B275" s="10" t="s">
        <v>93</v>
      </c>
      <c r="C275" s="10" t="s">
        <v>24</v>
      </c>
      <c r="D275" s="3">
        <v>273293.37999999995</v>
      </c>
      <c r="E275" s="3">
        <v>273293.37999999995</v>
      </c>
      <c r="F275" s="3">
        <v>2154.2399999999998</v>
      </c>
      <c r="G275" s="3">
        <v>2154.2399999999998</v>
      </c>
      <c r="H275" s="3">
        <f>G275*$H$366</f>
        <v>3054.717537596483</v>
      </c>
      <c r="I275" s="3">
        <v>2154.2399999999998</v>
      </c>
      <c r="J275" s="3">
        <f>I275*$J$366</f>
        <v>3073.3704918522371</v>
      </c>
      <c r="K275" s="3">
        <v>2154.2399999999998</v>
      </c>
      <c r="L275" s="3">
        <f>K275*$L$366</f>
        <v>3528.466481694611</v>
      </c>
      <c r="M275" s="3">
        <v>2154.2399999999998</v>
      </c>
      <c r="N275" s="3">
        <f>M275*$N$366</f>
        <v>4066.8550547202076</v>
      </c>
      <c r="O275" s="3">
        <v>2154.2399999999998</v>
      </c>
      <c r="P275" s="3">
        <f>O275*$P$366</f>
        <v>4623.8403749295994</v>
      </c>
      <c r="Q275" s="3">
        <v>2154.2399999999998</v>
      </c>
      <c r="R275" s="3">
        <f>Q275*$R$366</f>
        <v>5061.8759566594899</v>
      </c>
      <c r="S275" s="3">
        <v>2154.2399999999998</v>
      </c>
      <c r="T275" s="3">
        <f>S275*$T$366</f>
        <v>5595.9654147403517</v>
      </c>
      <c r="U275" s="3">
        <v>2154.2399999999998</v>
      </c>
      <c r="V275" s="3">
        <f>U275*$V$366</f>
        <v>3116.5884890518482</v>
      </c>
    </row>
    <row r="276" spans="1:22" s="3" customFormat="1" outlineLevel="1" x14ac:dyDescent="0.35">
      <c r="A276" s="18" t="s">
        <v>149</v>
      </c>
      <c r="B276" s="10"/>
      <c r="C276" s="10" t="s">
        <v>53</v>
      </c>
      <c r="D276" s="3">
        <v>26260398.779999766</v>
      </c>
      <c r="E276" s="3">
        <v>26260398.779999766</v>
      </c>
      <c r="F276" s="3">
        <v>666528.24000000115</v>
      </c>
      <c r="G276" s="3">
        <v>666528.24000000115</v>
      </c>
      <c r="H276" s="3">
        <f>G276*$H$366</f>
        <v>945138.65865981567</v>
      </c>
      <c r="I276" s="3">
        <v>666528.24000000115</v>
      </c>
      <c r="J276" s="3">
        <f>I276*$J$366</f>
        <v>950909.9379837946</v>
      </c>
      <c r="K276" s="3">
        <v>665083.85000000126</v>
      </c>
      <c r="L276" s="3">
        <f>K276*$L$366</f>
        <v>1089352.1948535962</v>
      </c>
      <c r="M276" s="3">
        <v>649190.04000000108</v>
      </c>
      <c r="N276" s="3">
        <f>M276*$N$366</f>
        <v>1225565.3017528309</v>
      </c>
      <c r="O276" s="3">
        <v>649190.04000000108</v>
      </c>
      <c r="P276" s="3">
        <f>O276*$P$366</f>
        <v>1393415.3659546599</v>
      </c>
      <c r="Q276" s="3">
        <v>555912.64000000118</v>
      </c>
      <c r="R276" s="3">
        <f>Q276*$R$366</f>
        <v>1306242.9564111282</v>
      </c>
      <c r="S276" s="3">
        <v>537258.12000000093</v>
      </c>
      <c r="T276" s="3">
        <f>S276*$T$366</f>
        <v>1395609.5227590366</v>
      </c>
      <c r="U276" s="3">
        <v>537258.12000000093</v>
      </c>
      <c r="V276" s="3">
        <f>U276*$V$366</f>
        <v>777263.66256389243</v>
      </c>
    </row>
    <row r="277" spans="1:22" s="15" customFormat="1" outlineLevel="1" x14ac:dyDescent="0.35">
      <c r="A277" s="21" t="s">
        <v>149</v>
      </c>
      <c r="B277" s="14"/>
      <c r="C277" s="14" t="s">
        <v>54</v>
      </c>
      <c r="D277" s="15">
        <v>67734.820000000022</v>
      </c>
      <c r="E277" s="15">
        <v>67734.820000000022</v>
      </c>
      <c r="F277" s="15">
        <v>1287.5999999999999</v>
      </c>
      <c r="G277" s="15">
        <v>1287.5999999999999</v>
      </c>
      <c r="H277" s="15">
        <f>G277*$H$348</f>
        <v>4279.5138230667708</v>
      </c>
      <c r="I277" s="15">
        <v>1287.5999999999999</v>
      </c>
      <c r="J277" s="15">
        <f>I277*$J$348</f>
        <v>4287.454197329932</v>
      </c>
      <c r="K277" s="15">
        <v>1284.7899999999986</v>
      </c>
      <c r="L277" s="15">
        <f>K277*$L$348</f>
        <v>4249.7153515272712</v>
      </c>
      <c r="M277" s="15">
        <v>947.71999999999991</v>
      </c>
      <c r="N277" s="15">
        <f>M277*$N$348</f>
        <v>3239.6109922776236</v>
      </c>
      <c r="O277" s="15">
        <v>947.51999999999987</v>
      </c>
      <c r="P277" s="15">
        <f>O277*$P$348</f>
        <v>3330.7921611439419</v>
      </c>
      <c r="Q277" s="15">
        <v>947.51999999999987</v>
      </c>
      <c r="R277" s="15">
        <f>Q277*$R$348</f>
        <v>3297.1902420143756</v>
      </c>
      <c r="S277" s="15">
        <v>947.44999999999993</v>
      </c>
      <c r="T277" s="15">
        <f>S277*$T$348</f>
        <v>3297.9700814249627</v>
      </c>
      <c r="U277" s="15">
        <v>947.4</v>
      </c>
      <c r="V277" s="15">
        <f>U277*V$348</f>
        <v>3247.9568804544729</v>
      </c>
    </row>
    <row r="278" spans="1:22" s="3" customFormat="1" outlineLevel="1" x14ac:dyDescent="0.35">
      <c r="A278" s="18" t="s">
        <v>149</v>
      </c>
      <c r="B278" s="10"/>
      <c r="C278" s="10" t="s">
        <v>28</v>
      </c>
      <c r="D278" s="3">
        <v>2850</v>
      </c>
      <c r="E278" s="3">
        <v>2850</v>
      </c>
      <c r="F278" s="3">
        <v>0</v>
      </c>
      <c r="G278" s="3">
        <v>51.480000000000004</v>
      </c>
      <c r="H278" s="3">
        <f>G278*$H$366</f>
        <v>72.998764685210077</v>
      </c>
      <c r="I278" s="3">
        <v>51.480000000000004</v>
      </c>
      <c r="J278" s="3">
        <f>I278*$J$366</f>
        <v>73.444515430292441</v>
      </c>
      <c r="K278" s="3">
        <v>51.480000000000004</v>
      </c>
      <c r="L278" s="3">
        <f>K278*$L$366</f>
        <v>84.319971069908007</v>
      </c>
      <c r="M278" s="3">
        <v>51.480000000000004</v>
      </c>
      <c r="N278" s="3">
        <f>M278*$N$366</f>
        <v>97.185874469416746</v>
      </c>
      <c r="O278" s="3">
        <v>51.480000000000004</v>
      </c>
      <c r="P278" s="3">
        <f>O278*$P$366</f>
        <v>110.49618543030293</v>
      </c>
      <c r="Q278" s="3">
        <v>51.480000000000004</v>
      </c>
      <c r="R278" s="3">
        <f>Q278*$R$366</f>
        <v>120.96394749370107</v>
      </c>
      <c r="S278" s="3">
        <v>51.480000000000004</v>
      </c>
      <c r="T278" s="3">
        <f>S278*$T$366</f>
        <v>133.72711469048639</v>
      </c>
      <c r="U278" s="3">
        <v>51.480000000000004</v>
      </c>
      <c r="V278" s="3">
        <f>U278*$V$366</f>
        <v>74.477298451606686</v>
      </c>
    </row>
    <row r="279" spans="1:22" s="3" customFormat="1" outlineLevel="1" x14ac:dyDescent="0.35">
      <c r="A279" s="18" t="s">
        <v>149</v>
      </c>
      <c r="B279" s="10"/>
      <c r="C279" s="10" t="s">
        <v>154</v>
      </c>
      <c r="D279" s="3">
        <v>10771224.980000013</v>
      </c>
      <c r="E279" s="3">
        <v>10745915.12000001</v>
      </c>
      <c r="F279" s="3">
        <v>661287.71999999986</v>
      </c>
      <c r="G279" s="3">
        <v>661287.71999999986</v>
      </c>
      <c r="H279" s="3">
        <f>G279*$H$366</f>
        <v>937707.58860720822</v>
      </c>
      <c r="I279" s="3">
        <v>661287.71999999986</v>
      </c>
      <c r="J279" s="3">
        <f>I279*$J$366</f>
        <v>943433.49175219308</v>
      </c>
      <c r="K279" s="3">
        <v>661287.71999999986</v>
      </c>
      <c r="L279" s="3">
        <f>K279*$L$366</f>
        <v>1083134.4487040679</v>
      </c>
      <c r="M279" s="3">
        <v>658874.6599999998</v>
      </c>
      <c r="N279" s="3">
        <f>M279*$N$366</f>
        <v>1243848.2905563251</v>
      </c>
      <c r="O279" s="3">
        <v>626157.98999999987</v>
      </c>
      <c r="P279" s="3">
        <f>O279*$P$366</f>
        <v>1343979.5915249758</v>
      </c>
      <c r="Q279" s="3">
        <v>558263.39999999967</v>
      </c>
      <c r="R279" s="3">
        <f>Q279*$R$366</f>
        <v>1311766.6007236789</v>
      </c>
      <c r="S279" s="3">
        <v>552722.41999999981</v>
      </c>
      <c r="T279" s="3">
        <f>S279*$T$366</f>
        <v>1435780.3894977302</v>
      </c>
      <c r="U279" s="3">
        <v>491776.19999999978</v>
      </c>
      <c r="V279" s="3">
        <f>U279*$V$366</f>
        <v>711463.92421905592</v>
      </c>
    </row>
    <row r="280" spans="1:22" s="3" customFormat="1" outlineLevel="1" x14ac:dyDescent="0.35">
      <c r="A280" s="18" t="s">
        <v>149</v>
      </c>
      <c r="B280" s="10"/>
      <c r="C280" s="10" t="s">
        <v>63</v>
      </c>
      <c r="D280" s="3">
        <v>1659635.6700000002</v>
      </c>
      <c r="E280" s="3">
        <v>1659635.6700000002</v>
      </c>
      <c r="F280" s="3">
        <v>56265.719999999994</v>
      </c>
      <c r="G280" s="3">
        <v>56265.719999999994</v>
      </c>
      <c r="H280" s="3">
        <f>G280*$H$366</f>
        <v>79784.927236284333</v>
      </c>
      <c r="I280" s="3">
        <v>56265.719999999994</v>
      </c>
      <c r="J280" s="3">
        <f>I280*$J$366</f>
        <v>80272.116175922958</v>
      </c>
      <c r="K280" s="3">
        <v>56265.719999999994</v>
      </c>
      <c r="L280" s="3">
        <f>K280*$L$366</f>
        <v>92158.583578623598</v>
      </c>
      <c r="M280" s="3">
        <v>56265.719999999994</v>
      </c>
      <c r="N280" s="3">
        <f>M280*$N$366</f>
        <v>106220.53614707362</v>
      </c>
      <c r="O280" s="3">
        <v>54200.149999999994</v>
      </c>
      <c r="P280" s="3">
        <f>O280*$P$366</f>
        <v>116334.68968046295</v>
      </c>
      <c r="Q280" s="3">
        <v>31477.200000000001</v>
      </c>
      <c r="R280" s="3">
        <f>Q280*$R$366</f>
        <v>73962.827662174182</v>
      </c>
      <c r="S280" s="3">
        <v>31477.200000000001</v>
      </c>
      <c r="T280" s="3">
        <f>S280*$T$366</f>
        <v>81766.805255154963</v>
      </c>
      <c r="U280" s="3">
        <v>31477.200000000001</v>
      </c>
      <c r="V280" s="3">
        <f>U280*$V$366</f>
        <v>45538.788244384494</v>
      </c>
    </row>
    <row r="281" spans="1:22" s="20" customFormat="1" outlineLevel="1" x14ac:dyDescent="0.35">
      <c r="A281" s="18" t="s">
        <v>149</v>
      </c>
      <c r="B281" s="19" t="s">
        <v>94</v>
      </c>
      <c r="C281" s="19"/>
      <c r="D281" s="20">
        <f>SUM(D275:D280)</f>
        <v>39035137.629999779</v>
      </c>
      <c r="E281" s="20">
        <f t="shared" ref="E281:V281" si="249">SUM(E275:E280)</f>
        <v>39009827.76999978</v>
      </c>
      <c r="F281" s="20">
        <f t="shared" si="249"/>
        <v>1387523.5200000009</v>
      </c>
      <c r="G281" s="20">
        <f t="shared" si="249"/>
        <v>1387575.0000000009</v>
      </c>
      <c r="H281" s="20">
        <f t="shared" si="249"/>
        <v>1970038.4046286566</v>
      </c>
      <c r="I281" s="20">
        <f t="shared" si="249"/>
        <v>1387575.0000000009</v>
      </c>
      <c r="J281" s="20">
        <f t="shared" si="249"/>
        <v>1982049.8151165233</v>
      </c>
      <c r="K281" s="20">
        <f t="shared" si="249"/>
        <v>1386127.800000001</v>
      </c>
      <c r="L281" s="20">
        <f t="shared" si="249"/>
        <v>2272507.72894058</v>
      </c>
      <c r="M281" s="20">
        <f t="shared" si="249"/>
        <v>1367483.8600000008</v>
      </c>
      <c r="N281" s="20">
        <f t="shared" si="249"/>
        <v>2583037.7803776972</v>
      </c>
      <c r="O281" s="20">
        <f t="shared" si="249"/>
        <v>1332701.4200000009</v>
      </c>
      <c r="P281" s="20">
        <f t="shared" si="249"/>
        <v>2861794.7758816029</v>
      </c>
      <c r="Q281" s="20">
        <f t="shared" si="249"/>
        <v>1148806.4800000007</v>
      </c>
      <c r="R281" s="20">
        <f t="shared" si="249"/>
        <v>2700452.4149431488</v>
      </c>
      <c r="S281" s="20">
        <f t="shared" si="249"/>
        <v>1124610.9100000006</v>
      </c>
      <c r="T281" s="20">
        <f t="shared" si="249"/>
        <v>2922184.380122778</v>
      </c>
      <c r="U281" s="20">
        <f t="shared" si="249"/>
        <v>1063664.6400000006</v>
      </c>
      <c r="V281" s="20">
        <f t="shared" si="249"/>
        <v>1540705.3976952906</v>
      </c>
    </row>
    <row r="282" spans="1:22" s="3" customFormat="1" outlineLevel="1" x14ac:dyDescent="0.35">
      <c r="A282" s="18" t="s">
        <v>149</v>
      </c>
      <c r="B282" s="10" t="s">
        <v>97</v>
      </c>
      <c r="C282" s="10" t="s">
        <v>24</v>
      </c>
      <c r="D282" s="3">
        <v>240622.10999999996</v>
      </c>
      <c r="E282" s="3">
        <v>240622.10999999996</v>
      </c>
      <c r="F282" s="3">
        <v>2832.6000000000022</v>
      </c>
      <c r="G282" s="3">
        <v>2832.6000000000022</v>
      </c>
      <c r="H282" s="3">
        <f>G282*$H$366</f>
        <v>4016.6336605929723</v>
      </c>
      <c r="I282" s="3">
        <v>2832.6000000000022</v>
      </c>
      <c r="J282" s="3">
        <f>I282*$J$366</f>
        <v>4041.160342032761</v>
      </c>
      <c r="K282" s="3">
        <v>2832.6000000000022</v>
      </c>
      <c r="L282" s="3">
        <f>K282*$L$366</f>
        <v>4639.5639093360833</v>
      </c>
      <c r="M282" s="3">
        <v>2832.6000000000022</v>
      </c>
      <c r="N282" s="3">
        <f>M282*$N$366</f>
        <v>5347.4885008172114</v>
      </c>
      <c r="O282" s="3">
        <v>2832.6000000000022</v>
      </c>
      <c r="P282" s="3">
        <f>O282*$P$366</f>
        <v>6079.8658673247146</v>
      </c>
      <c r="Q282" s="3">
        <v>2832.6000000000022</v>
      </c>
      <c r="R282" s="3">
        <f>Q282*$R$366</f>
        <v>6655.8367845893135</v>
      </c>
      <c r="S282" s="3">
        <v>2832.6000000000022</v>
      </c>
      <c r="T282" s="3">
        <f>S282*$T$366</f>
        <v>7358.1084901373733</v>
      </c>
      <c r="U282" s="3">
        <v>2832.6000000000022</v>
      </c>
      <c r="V282" s="3">
        <f>U282*$V$366</f>
        <v>4097.987482401345</v>
      </c>
    </row>
    <row r="283" spans="1:22" s="3" customFormat="1" outlineLevel="1" x14ac:dyDescent="0.35">
      <c r="A283" s="18" t="s">
        <v>149</v>
      </c>
      <c r="B283" s="10"/>
      <c r="C283" s="10" t="s">
        <v>153</v>
      </c>
      <c r="D283" s="3">
        <v>8909998.4999999981</v>
      </c>
      <c r="E283" s="3">
        <v>8909998.4999999981</v>
      </c>
      <c r="F283" s="3">
        <v>0</v>
      </c>
      <c r="G283" s="3">
        <v>461886.90999999992</v>
      </c>
      <c r="H283" s="3">
        <f>G283*$H$366</f>
        <v>654956.7570759285</v>
      </c>
      <c r="I283" s="3">
        <v>440386.56999999989</v>
      </c>
      <c r="J283" s="3">
        <f>I283*$J$366</f>
        <v>628282.40551007295</v>
      </c>
      <c r="K283" s="3">
        <v>398226.04999999987</v>
      </c>
      <c r="L283" s="3">
        <f>K283*$L$366</f>
        <v>652261.24738313374</v>
      </c>
      <c r="M283" s="3">
        <v>383431.55999999988</v>
      </c>
      <c r="N283" s="3">
        <f>M283*$N$366</f>
        <v>723856.47742371052</v>
      </c>
      <c r="O283" s="3">
        <v>381168.44999999984</v>
      </c>
      <c r="P283" s="3">
        <f>O283*$P$366</f>
        <v>818136.35841843695</v>
      </c>
      <c r="Q283" s="3">
        <v>356281.31999999989</v>
      </c>
      <c r="R283" s="3">
        <f>Q283*$R$366</f>
        <v>837163.84781403444</v>
      </c>
      <c r="S283" s="3">
        <v>353795.59999999986</v>
      </c>
      <c r="T283" s="3">
        <f>S283*$T$366</f>
        <v>919037.77735410677</v>
      </c>
      <c r="U283" s="3">
        <v>326442.23999999987</v>
      </c>
      <c r="V283" s="3">
        <f>U283*$V$366</f>
        <v>472271.48670728452</v>
      </c>
    </row>
    <row r="284" spans="1:22" s="3" customFormat="1" outlineLevel="1" x14ac:dyDescent="0.35">
      <c r="A284" s="18" t="s">
        <v>149</v>
      </c>
      <c r="B284" s="10"/>
      <c r="C284" s="10" t="s">
        <v>151</v>
      </c>
      <c r="D284" s="3">
        <v>3237129.0500000003</v>
      </c>
      <c r="E284" s="3">
        <v>3237129.0500000003</v>
      </c>
      <c r="F284" s="3">
        <v>0</v>
      </c>
      <c r="G284" s="3">
        <v>203715.96000000002</v>
      </c>
      <c r="H284" s="3">
        <f>G284*$H$366</f>
        <v>288869.7246826276</v>
      </c>
      <c r="I284" s="3">
        <v>203715.96000000002</v>
      </c>
      <c r="J284" s="3">
        <f>I284*$J$366</f>
        <v>290633.64350460062</v>
      </c>
      <c r="K284" s="3">
        <v>203715.96000000002</v>
      </c>
      <c r="L284" s="3">
        <f>K284*$L$366</f>
        <v>333669.84952755511</v>
      </c>
      <c r="M284" s="3">
        <v>203715.96000000002</v>
      </c>
      <c r="N284" s="3">
        <f>M284*$N$366</f>
        <v>384582.62851547636</v>
      </c>
      <c r="O284" s="3">
        <v>203715.96000000002</v>
      </c>
      <c r="P284" s="3">
        <f>O284*$P$366</f>
        <v>437254.01109697315</v>
      </c>
      <c r="Q284" s="3">
        <v>203715.96000000002</v>
      </c>
      <c r="R284" s="3">
        <f>Q284*$R$366</f>
        <v>478676.89761206112</v>
      </c>
      <c r="S284" s="3">
        <v>200168.19999999995</v>
      </c>
      <c r="T284" s="3">
        <f>S284*$T$366</f>
        <v>519967.28513574606</v>
      </c>
      <c r="U284" s="3">
        <v>161138.16000000003</v>
      </c>
      <c r="V284" s="3">
        <f>U284*$V$366</f>
        <v>233122.27727783122</v>
      </c>
    </row>
    <row r="285" spans="1:22" s="15" customFormat="1" outlineLevel="1" x14ac:dyDescent="0.35">
      <c r="A285" s="21" t="s">
        <v>149</v>
      </c>
      <c r="B285" s="14"/>
      <c r="C285" s="14" t="s">
        <v>54</v>
      </c>
      <c r="D285" s="15">
        <v>1177615.800000001</v>
      </c>
      <c r="E285" s="15">
        <v>1177615.800000001</v>
      </c>
      <c r="F285" s="15">
        <v>24533.159999999971</v>
      </c>
      <c r="G285" s="15">
        <v>24533.159999999971</v>
      </c>
      <c r="H285" s="15">
        <f>G285*$H$348</f>
        <v>81539.295855474265</v>
      </c>
      <c r="I285" s="15">
        <v>24533.159999999971</v>
      </c>
      <c r="J285" s="15">
        <f>I285*$J$348</f>
        <v>81690.586995780264</v>
      </c>
      <c r="K285" s="15">
        <v>24533.159999999971</v>
      </c>
      <c r="L285" s="15">
        <f>K285*$L$348</f>
        <v>81148.628704671413</v>
      </c>
      <c r="M285" s="15">
        <v>24533.159999999971</v>
      </c>
      <c r="N285" s="15">
        <f>M285*$N$348</f>
        <v>83862.211213550007</v>
      </c>
      <c r="O285" s="15">
        <v>24533.159999999971</v>
      </c>
      <c r="P285" s="15">
        <f>O285*$P$348</f>
        <v>86240.772771118311</v>
      </c>
      <c r="Q285" s="15">
        <v>24533.159999999971</v>
      </c>
      <c r="R285" s="15">
        <f>Q285*$R$348</f>
        <v>85370.752868306008</v>
      </c>
      <c r="S285" s="15">
        <v>24533.159999999971</v>
      </c>
      <c r="T285" s="15">
        <f>S285*$T$348</f>
        <v>85397.253346151832</v>
      </c>
      <c r="U285" s="15">
        <v>24533.159999999971</v>
      </c>
      <c r="V285" s="15">
        <f>U285*V$348</f>
        <v>84106.655922831298</v>
      </c>
    </row>
    <row r="286" spans="1:22" s="3" customFormat="1" outlineLevel="1" x14ac:dyDescent="0.35">
      <c r="A286" s="18" t="s">
        <v>149</v>
      </c>
      <c r="B286" s="10"/>
      <c r="C286" s="10" t="s">
        <v>28</v>
      </c>
      <c r="D286" s="3">
        <v>7166</v>
      </c>
      <c r="E286" s="3">
        <v>7166</v>
      </c>
      <c r="F286" s="3">
        <v>149.28</v>
      </c>
      <c r="G286" s="3">
        <v>149.28</v>
      </c>
      <c r="H286" s="3">
        <f>G286*$H$366</f>
        <v>211.67940155804507</v>
      </c>
      <c r="I286" s="3">
        <v>149.28</v>
      </c>
      <c r="J286" s="3">
        <f>I286*$J$366</f>
        <v>212.97197481418135</v>
      </c>
      <c r="K286" s="3">
        <v>149.28</v>
      </c>
      <c r="L286" s="3">
        <f>K286*$L$366</f>
        <v>244.50826109782179</v>
      </c>
      <c r="M286" s="3">
        <v>149.28</v>
      </c>
      <c r="N286" s="3">
        <f>M286*$N$366</f>
        <v>281.81638191131566</v>
      </c>
      <c r="O286" s="3">
        <v>149.28</v>
      </c>
      <c r="P286" s="3">
        <f>O286*$P$366</f>
        <v>320.41318106129802</v>
      </c>
      <c r="Q286" s="3">
        <v>149.28</v>
      </c>
      <c r="R286" s="3">
        <f>Q286*$R$366</f>
        <v>350.76725100737559</v>
      </c>
      <c r="S286" s="3">
        <v>149.28</v>
      </c>
      <c r="T286" s="3">
        <f>S286*$T$366</f>
        <v>387.77746078080429</v>
      </c>
      <c r="U286" s="3">
        <v>149.28</v>
      </c>
      <c r="V286" s="3">
        <f>U286*$V$366</f>
        <v>215.96680483402963</v>
      </c>
    </row>
    <row r="287" spans="1:22" s="3" customFormat="1" outlineLevel="1" x14ac:dyDescent="0.35">
      <c r="A287" s="18" t="s">
        <v>149</v>
      </c>
      <c r="B287" s="10"/>
      <c r="C287" s="10" t="s">
        <v>63</v>
      </c>
      <c r="D287" s="3">
        <v>10647726.670000069</v>
      </c>
      <c r="E287" s="3">
        <v>10647726.670000069</v>
      </c>
      <c r="F287" s="3">
        <v>237770.04000000021</v>
      </c>
      <c r="G287" s="3">
        <v>237770.04000000021</v>
      </c>
      <c r="H287" s="3">
        <f>G287*$H$366</f>
        <v>337158.49260203965</v>
      </c>
      <c r="I287" s="3">
        <v>237770.04000000021</v>
      </c>
      <c r="J287" s="3">
        <f>I287*$J$366</f>
        <v>339217.27606140764</v>
      </c>
      <c r="K287" s="3">
        <v>237770.04000000021</v>
      </c>
      <c r="L287" s="3">
        <f>K287*$L$366</f>
        <v>389447.60866532411</v>
      </c>
      <c r="M287" s="3">
        <v>237770.04000000021</v>
      </c>
      <c r="N287" s="3">
        <f>M287*$N$366</f>
        <v>448871.19774724584</v>
      </c>
      <c r="O287" s="3">
        <v>237770.04000000021</v>
      </c>
      <c r="P287" s="3">
        <f>O287*$P$366</f>
        <v>510347.36654255184</v>
      </c>
      <c r="Q287" s="3">
        <v>237770.04000000021</v>
      </c>
      <c r="R287" s="3">
        <f>Q287*$R$366</f>
        <v>558694.68986276665</v>
      </c>
      <c r="S287" s="3">
        <v>237770.04000000021</v>
      </c>
      <c r="T287" s="3">
        <f>S287*$T$366</f>
        <v>617643.77251440485</v>
      </c>
      <c r="U287" s="3">
        <v>237770.04000000021</v>
      </c>
      <c r="V287" s="3">
        <f>U287*$V$366</f>
        <v>343987.37824262772</v>
      </c>
    </row>
    <row r="288" spans="1:22" s="20" customFormat="1" outlineLevel="1" x14ac:dyDescent="0.35">
      <c r="A288" s="18" t="s">
        <v>149</v>
      </c>
      <c r="B288" s="19" t="s">
        <v>98</v>
      </c>
      <c r="C288" s="19"/>
      <c r="D288" s="20">
        <f>SUM(D282:D287)</f>
        <v>24220258.13000007</v>
      </c>
      <c r="E288" s="20">
        <f t="shared" ref="E288:V288" si="250">SUM(E282:E287)</f>
        <v>24220258.13000007</v>
      </c>
      <c r="F288" s="20">
        <f t="shared" si="250"/>
        <v>265285.08000000019</v>
      </c>
      <c r="G288" s="20">
        <f t="shared" si="250"/>
        <v>930887.95000000019</v>
      </c>
      <c r="H288" s="20">
        <f t="shared" si="250"/>
        <v>1366752.5832782211</v>
      </c>
      <c r="I288" s="20">
        <f t="shared" si="250"/>
        <v>909387.6100000001</v>
      </c>
      <c r="J288" s="20">
        <f t="shared" si="250"/>
        <v>1344078.0443887084</v>
      </c>
      <c r="K288" s="20">
        <f t="shared" si="250"/>
        <v>867227.09000000008</v>
      </c>
      <c r="L288" s="20">
        <f t="shared" si="250"/>
        <v>1461411.4064511184</v>
      </c>
      <c r="M288" s="20">
        <f t="shared" si="250"/>
        <v>852432.60000000009</v>
      </c>
      <c r="N288" s="20">
        <f t="shared" si="250"/>
        <v>1646801.8197827113</v>
      </c>
      <c r="O288" s="20">
        <f t="shared" si="250"/>
        <v>850169.49</v>
      </c>
      <c r="P288" s="20">
        <f t="shared" si="250"/>
        <v>1858378.7878774663</v>
      </c>
      <c r="Q288" s="20">
        <f t="shared" si="250"/>
        <v>825282.3600000001</v>
      </c>
      <c r="R288" s="20">
        <f t="shared" si="250"/>
        <v>1966912.792192765</v>
      </c>
      <c r="S288" s="20">
        <f t="shared" si="250"/>
        <v>819248.87999999989</v>
      </c>
      <c r="T288" s="20">
        <f t="shared" si="250"/>
        <v>2149791.9743013275</v>
      </c>
      <c r="U288" s="20">
        <f t="shared" si="250"/>
        <v>752865.4800000001</v>
      </c>
      <c r="V288" s="20">
        <f t="shared" si="250"/>
        <v>1137801.7524378102</v>
      </c>
    </row>
    <row r="289" spans="1:22" s="3" customFormat="1" outlineLevel="1" x14ac:dyDescent="0.35">
      <c r="A289" s="18" t="s">
        <v>149</v>
      </c>
      <c r="B289" s="10" t="s">
        <v>99</v>
      </c>
      <c r="C289" s="10" t="s">
        <v>24</v>
      </c>
      <c r="D289" s="3">
        <v>7200</v>
      </c>
      <c r="E289" s="3">
        <v>7200</v>
      </c>
      <c r="F289" s="3">
        <v>150</v>
      </c>
      <c r="G289" s="3">
        <v>150</v>
      </c>
      <c r="H289" s="3">
        <f>G289*$H$366</f>
        <v>212.70036330189416</v>
      </c>
      <c r="I289" s="3">
        <v>150</v>
      </c>
      <c r="J289" s="3">
        <f>I289*$J$366</f>
        <v>213.99917083418543</v>
      </c>
      <c r="K289" s="3">
        <v>150</v>
      </c>
      <c r="L289" s="3">
        <f>K289*$L$366</f>
        <v>245.68756139250581</v>
      </c>
      <c r="M289" s="3">
        <v>150</v>
      </c>
      <c r="N289" s="3">
        <f>M289*$N$366</f>
        <v>283.1756249108879</v>
      </c>
      <c r="O289" s="3">
        <v>150</v>
      </c>
      <c r="P289" s="3">
        <f>O289*$P$366</f>
        <v>321.95858225612739</v>
      </c>
      <c r="Q289" s="3">
        <v>150</v>
      </c>
      <c r="R289" s="3">
        <f>Q289*$R$366</f>
        <v>352.45905446882591</v>
      </c>
      <c r="S289" s="3">
        <v>150</v>
      </c>
      <c r="T289" s="3">
        <f>S289*$T$366</f>
        <v>389.64777007717475</v>
      </c>
      <c r="U289" s="3">
        <v>150</v>
      </c>
      <c r="V289" s="3">
        <f>U289*$V$366</f>
        <v>217.00844537181433</v>
      </c>
    </row>
    <row r="290" spans="1:22" s="3" customFormat="1" outlineLevel="1" x14ac:dyDescent="0.35">
      <c r="A290" s="18" t="s">
        <v>149</v>
      </c>
      <c r="B290" s="10"/>
      <c r="C290" s="10" t="s">
        <v>153</v>
      </c>
      <c r="D290" s="3">
        <v>8935140.6500000004</v>
      </c>
      <c r="E290" s="3">
        <v>8935140.6500000004</v>
      </c>
      <c r="F290" s="3">
        <v>0</v>
      </c>
      <c r="G290" s="3">
        <v>525920.05999999994</v>
      </c>
      <c r="H290" s="3">
        <f>G290*$H$366</f>
        <v>745755.91886502644</v>
      </c>
      <c r="I290" s="3">
        <v>503646.11999999994</v>
      </c>
      <c r="J290" s="3">
        <f>I290*$J$366</f>
        <v>718532.34715903096</v>
      </c>
      <c r="K290" s="3">
        <v>486995.80999999988</v>
      </c>
      <c r="L290" s="3">
        <f>K290*$L$366</f>
        <v>797658.75311512046</v>
      </c>
      <c r="M290" s="3">
        <v>432970.43999999989</v>
      </c>
      <c r="N290" s="3">
        <f>M290*$N$366</f>
        <v>817377.83276628051</v>
      </c>
      <c r="O290" s="3">
        <v>430857.66999999981</v>
      </c>
      <c r="P290" s="3">
        <f>O290*$P$366</f>
        <v>924788.83058252221</v>
      </c>
      <c r="Q290" s="3">
        <v>407618.75999999983</v>
      </c>
      <c r="R290" s="3">
        <f>Q290*$R$366</f>
        <v>957792.81822236814</v>
      </c>
      <c r="S290" s="3">
        <v>404108.29999999981</v>
      </c>
      <c r="T290" s="3">
        <f>S290*$T$366</f>
        <v>1049732.6530978526</v>
      </c>
      <c r="U290" s="3">
        <v>365500.91999999993</v>
      </c>
      <c r="V290" s="3">
        <f>U290*$V$366</f>
        <v>528778.57620778575</v>
      </c>
    </row>
    <row r="291" spans="1:22" s="3" customFormat="1" outlineLevel="1" x14ac:dyDescent="0.35">
      <c r="A291" s="18" t="s">
        <v>149</v>
      </c>
      <c r="B291" s="10"/>
      <c r="C291" s="10" t="s">
        <v>151</v>
      </c>
      <c r="D291" s="3">
        <v>2239138.9099999997</v>
      </c>
      <c r="E291" s="3">
        <v>2239138.9099999997</v>
      </c>
      <c r="F291" s="3">
        <v>0</v>
      </c>
      <c r="G291" s="3">
        <v>83982.000000000015</v>
      </c>
      <c r="H291" s="3">
        <f>G291*$H$366</f>
        <v>119086.67940546451</v>
      </c>
      <c r="I291" s="3">
        <v>83982.000000000015</v>
      </c>
      <c r="J291" s="3">
        <f>I291*$J$366</f>
        <v>119813.85576664377</v>
      </c>
      <c r="K291" s="3">
        <v>82864.140000000014</v>
      </c>
      <c r="L291" s="3">
        <f>K291*$L$366</f>
        <v>135724.58988991467</v>
      </c>
      <c r="M291" s="3">
        <v>70559.760000000009</v>
      </c>
      <c r="N291" s="3">
        <f>M291*$N$366</f>
        <v>133205.36087708184</v>
      </c>
      <c r="O291" s="3">
        <v>70559.760000000009</v>
      </c>
      <c r="P291" s="3">
        <f>O291*$P$366</f>
        <v>151448.80195955074</v>
      </c>
      <c r="Q291" s="3">
        <v>70559.760000000009</v>
      </c>
      <c r="R291" s="3">
        <f>Q291*$R$366</f>
        <v>165796.1752876486</v>
      </c>
      <c r="S291" s="3">
        <v>68945.750000000044</v>
      </c>
      <c r="T291" s="3">
        <f>S291*$T$366</f>
        <v>179097.05162532258</v>
      </c>
      <c r="U291" s="3">
        <v>51190.80000000001</v>
      </c>
      <c r="V291" s="3">
        <f>U291*$V$366</f>
        <v>74058.90616892984</v>
      </c>
    </row>
    <row r="292" spans="1:22" s="3" customFormat="1" outlineLevel="1" x14ac:dyDescent="0.35">
      <c r="A292" s="18" t="s">
        <v>149</v>
      </c>
      <c r="B292" s="10"/>
      <c r="C292" s="10" t="s">
        <v>53</v>
      </c>
      <c r="D292" s="3">
        <v>4140216.7099999757</v>
      </c>
      <c r="E292" s="3">
        <v>4135441.4699999755</v>
      </c>
      <c r="F292" s="3">
        <v>105661.5600000001</v>
      </c>
      <c r="G292" s="3">
        <v>105661.5600000001</v>
      </c>
      <c r="H292" s="3">
        <f>G292*$H$366</f>
        <v>149828.34799363272</v>
      </c>
      <c r="I292" s="3">
        <v>105661.5600000001</v>
      </c>
      <c r="J292" s="3">
        <f>I292*$J$366</f>
        <v>150743.24152697704</v>
      </c>
      <c r="K292" s="3">
        <v>105661.5600000001</v>
      </c>
      <c r="L292" s="3">
        <f>K292*$L$366</f>
        <v>173064.87339551974</v>
      </c>
      <c r="M292" s="3">
        <v>105661.5600000001</v>
      </c>
      <c r="N292" s="3">
        <f>M292*$N$366</f>
        <v>199471.8552137287</v>
      </c>
      <c r="O292" s="3">
        <v>105661.5600000001</v>
      </c>
      <c r="P292" s="3">
        <f>O292*$P$366</f>
        <v>226790.97371047182</v>
      </c>
      <c r="Q292" s="3">
        <v>100034.10000000003</v>
      </c>
      <c r="R292" s="3">
        <f>Q292*$R$366</f>
        <v>235052.82867093329</v>
      </c>
      <c r="S292" s="3">
        <v>83146.679999999556</v>
      </c>
      <c r="T292" s="3">
        <f>S292*$T$366</f>
        <v>215986.12300880166</v>
      </c>
      <c r="U292" s="3">
        <v>83146.679999999556</v>
      </c>
      <c r="V292" s="3">
        <f>U292*$V$366</f>
        <v>120290.21176418421</v>
      </c>
    </row>
    <row r="293" spans="1:22" s="3" customFormat="1" outlineLevel="1" x14ac:dyDescent="0.35">
      <c r="A293" s="18" t="s">
        <v>149</v>
      </c>
      <c r="B293" s="10"/>
      <c r="C293" s="10" t="s">
        <v>28</v>
      </c>
      <c r="D293" s="3">
        <v>2000</v>
      </c>
      <c r="E293" s="3">
        <v>2000</v>
      </c>
      <c r="F293" s="3">
        <v>41.64</v>
      </c>
      <c r="G293" s="3">
        <v>41.64</v>
      </c>
      <c r="H293" s="3">
        <f>G293*$H$366</f>
        <v>59.045620852605822</v>
      </c>
      <c r="I293" s="3">
        <v>41.64</v>
      </c>
      <c r="J293" s="3">
        <f>I293*$J$366</f>
        <v>59.406169823569876</v>
      </c>
      <c r="K293" s="3">
        <v>41.64</v>
      </c>
      <c r="L293" s="3">
        <f>K293*$L$366</f>
        <v>68.202867042559618</v>
      </c>
      <c r="M293" s="3">
        <v>41.64</v>
      </c>
      <c r="N293" s="3">
        <f>M293*$N$366</f>
        <v>78.609553475262487</v>
      </c>
      <c r="O293" s="3">
        <v>41.64</v>
      </c>
      <c r="P293" s="3">
        <f>O293*$P$366</f>
        <v>89.375702434300976</v>
      </c>
      <c r="Q293" s="3">
        <v>41.64</v>
      </c>
      <c r="R293" s="3">
        <f>Q293*$R$366</f>
        <v>97.842633520546073</v>
      </c>
      <c r="S293" s="3">
        <v>41.64</v>
      </c>
      <c r="T293" s="3">
        <f>S293*$T$366</f>
        <v>108.16622097342371</v>
      </c>
      <c r="U293" s="3">
        <v>41.64</v>
      </c>
      <c r="V293" s="3">
        <f>U293*$V$366</f>
        <v>60.241544435215658</v>
      </c>
    </row>
    <row r="294" spans="1:22" s="20" customFormat="1" outlineLevel="1" x14ac:dyDescent="0.35">
      <c r="A294" s="18" t="s">
        <v>149</v>
      </c>
      <c r="B294" s="19" t="s">
        <v>100</v>
      </c>
      <c r="C294" s="19"/>
      <c r="D294" s="20">
        <f>SUM(D289:D293)</f>
        <v>15323696.269999977</v>
      </c>
      <c r="E294" s="20">
        <f t="shared" ref="E294:V294" si="251">SUM(E289:E293)</f>
        <v>15318921.029999975</v>
      </c>
      <c r="F294" s="20">
        <f t="shared" si="251"/>
        <v>105853.2000000001</v>
      </c>
      <c r="G294" s="20">
        <f t="shared" si="251"/>
        <v>715755.26</v>
      </c>
      <c r="H294" s="20">
        <f t="shared" si="251"/>
        <v>1014942.6922482783</v>
      </c>
      <c r="I294" s="20">
        <f t="shared" si="251"/>
        <v>693481.32000000007</v>
      </c>
      <c r="J294" s="20">
        <f t="shared" si="251"/>
        <v>989362.84979330958</v>
      </c>
      <c r="K294" s="20">
        <f t="shared" si="251"/>
        <v>675713.15</v>
      </c>
      <c r="L294" s="20">
        <f t="shared" si="251"/>
        <v>1106762.1068289899</v>
      </c>
      <c r="M294" s="20">
        <f t="shared" si="251"/>
        <v>609383.4</v>
      </c>
      <c r="N294" s="20">
        <f t="shared" si="251"/>
        <v>1150416.8340354771</v>
      </c>
      <c r="O294" s="20">
        <f t="shared" si="251"/>
        <v>607270.62999999989</v>
      </c>
      <c r="P294" s="20">
        <f t="shared" si="251"/>
        <v>1303439.940537235</v>
      </c>
      <c r="Q294" s="20">
        <f t="shared" si="251"/>
        <v>578404.25999999989</v>
      </c>
      <c r="R294" s="20">
        <f t="shared" si="251"/>
        <v>1359092.1238689395</v>
      </c>
      <c r="S294" s="20">
        <f t="shared" si="251"/>
        <v>556392.36999999941</v>
      </c>
      <c r="T294" s="20">
        <f t="shared" si="251"/>
        <v>1445313.6417230275</v>
      </c>
      <c r="U294" s="20">
        <f t="shared" si="251"/>
        <v>500030.03999999946</v>
      </c>
      <c r="V294" s="20">
        <f t="shared" si="251"/>
        <v>723404.94413070683</v>
      </c>
    </row>
    <row r="295" spans="1:22" s="3" customFormat="1" outlineLevel="1" x14ac:dyDescent="0.35">
      <c r="A295" s="18" t="s">
        <v>149</v>
      </c>
      <c r="B295" s="10" t="s">
        <v>101</v>
      </c>
      <c r="C295" s="10" t="s">
        <v>24</v>
      </c>
      <c r="D295" s="3">
        <v>2565401.200000003</v>
      </c>
      <c r="E295" s="3">
        <v>2565401.200000003</v>
      </c>
      <c r="F295" s="3">
        <v>36275.519999999924</v>
      </c>
      <c r="G295" s="3">
        <v>36275.519999999924</v>
      </c>
      <c r="H295" s="3">
        <f>G295*$H$366</f>
        <v>51438.775219767413</v>
      </c>
      <c r="I295" s="3">
        <v>36275.519999999924</v>
      </c>
      <c r="J295" s="3">
        <f>I295*$J$366</f>
        <v>51752.874677192631</v>
      </c>
      <c r="K295" s="3">
        <v>36275.519999999924</v>
      </c>
      <c r="L295" s="3">
        <f>K295*$L$366</f>
        <v>59416.293646967024</v>
      </c>
      <c r="M295" s="3">
        <v>36275.519999999924</v>
      </c>
      <c r="N295" s="3">
        <f>M295*$N$366</f>
        <v>68482.286966449275</v>
      </c>
      <c r="O295" s="3">
        <v>36275.519999999924</v>
      </c>
      <c r="P295" s="3">
        <f>O295*$P$366</f>
        <v>77861.433265358472</v>
      </c>
      <c r="Q295" s="3">
        <v>36275.519999999924</v>
      </c>
      <c r="R295" s="3">
        <f>Q295*$R$366</f>
        <v>85237.569863766388</v>
      </c>
      <c r="S295" s="3">
        <v>36275.519999999924</v>
      </c>
      <c r="T295" s="3">
        <f>S295*$T$366</f>
        <v>94231.169842599498</v>
      </c>
      <c r="U295" s="3">
        <v>36275.519999999924</v>
      </c>
      <c r="V295" s="3">
        <f>U295*$V$366</f>
        <v>52480.628001694276</v>
      </c>
    </row>
    <row r="296" spans="1:22" s="3" customFormat="1" outlineLevel="1" x14ac:dyDescent="0.35">
      <c r="A296" s="18" t="s">
        <v>149</v>
      </c>
      <c r="B296" s="10"/>
      <c r="C296" s="10" t="s">
        <v>53</v>
      </c>
      <c r="D296" s="3">
        <v>38216357.960001893</v>
      </c>
      <c r="E296" s="3">
        <v>38216357.960001893</v>
      </c>
      <c r="F296" s="3">
        <v>130491.9399999993</v>
      </c>
      <c r="G296" s="3">
        <v>1032977.8499999585</v>
      </c>
      <c r="H296" s="3">
        <f>G296*$H$366</f>
        <v>1464765.093185338</v>
      </c>
      <c r="I296" s="3">
        <v>1032976.3199999585</v>
      </c>
      <c r="J296" s="3">
        <f>I296*$J$366</f>
        <v>1473707.1731422623</v>
      </c>
      <c r="K296" s="3">
        <v>1027181.6399999586</v>
      </c>
      <c r="L296" s="3">
        <f>K296*$L$366</f>
        <v>1682438.3482582974</v>
      </c>
      <c r="M296" s="3">
        <v>1003326.8499999588</v>
      </c>
      <c r="N296" s="3">
        <f>M296*$N$366</f>
        <v>1894118.0515907402</v>
      </c>
      <c r="O296" s="3">
        <v>1003057.9199999587</v>
      </c>
      <c r="P296" s="3">
        <f>O296*$P$366</f>
        <v>2152954.0389597784</v>
      </c>
      <c r="Q296" s="3">
        <v>1001788.7099999588</v>
      </c>
      <c r="R296" s="3">
        <f>Q296*$R$366</f>
        <v>2353930.0100275353</v>
      </c>
      <c r="S296" s="3">
        <v>926040.36999996181</v>
      </c>
      <c r="T296" s="3">
        <f>S296*$T$366</f>
        <v>2405530.4344795127</v>
      </c>
      <c r="U296" s="3">
        <v>926034.3599999618</v>
      </c>
      <c r="V296" s="3">
        <f>U296*$V$366</f>
        <v>1339715.1788298318</v>
      </c>
    </row>
    <row r="297" spans="1:22" s="15" customFormat="1" outlineLevel="1" x14ac:dyDescent="0.35">
      <c r="A297" s="21" t="s">
        <v>149</v>
      </c>
      <c r="B297" s="14"/>
      <c r="C297" s="14" t="s">
        <v>54</v>
      </c>
      <c r="D297" s="15">
        <v>83606.819999999992</v>
      </c>
      <c r="E297" s="15">
        <v>83606.819999999992</v>
      </c>
      <c r="F297" s="15">
        <v>2562.7200000000057</v>
      </c>
      <c r="G297" s="15">
        <v>2562.6300000000056</v>
      </c>
      <c r="H297" s="15">
        <f>G297*$H$348</f>
        <v>8517.2495405449081</v>
      </c>
      <c r="I297" s="15">
        <v>2559.150000000006</v>
      </c>
      <c r="J297" s="15">
        <f>I297*$J$348</f>
        <v>8521.465058323176</v>
      </c>
      <c r="K297" s="15">
        <v>2556.8400000000038</v>
      </c>
      <c r="L297" s="15">
        <f>K297*$L$348</f>
        <v>8457.2904516683793</v>
      </c>
      <c r="M297" s="15">
        <v>323.95000000000317</v>
      </c>
      <c r="N297" s="15">
        <f>M297*$N$348</f>
        <v>1107.3650244253013</v>
      </c>
      <c r="O297" s="15">
        <v>279.60000000000014</v>
      </c>
      <c r="P297" s="15">
        <f>O297*$P$348</f>
        <v>982.87053387352955</v>
      </c>
      <c r="Q297" s="15">
        <v>239.21000000000026</v>
      </c>
      <c r="R297" s="15">
        <f>Q297*$R$348</f>
        <v>832.40551945316167</v>
      </c>
      <c r="S297" s="15">
        <v>226.0599999999998</v>
      </c>
      <c r="T297" s="15">
        <f>S297*$T$348</f>
        <v>786.89019642928542</v>
      </c>
      <c r="U297" s="15">
        <v>190.70999999999998</v>
      </c>
      <c r="V297" s="15">
        <f>U297*V$348</f>
        <v>653.80816621434712</v>
      </c>
    </row>
    <row r="298" spans="1:22" s="3" customFormat="1" outlineLevel="1" x14ac:dyDescent="0.35">
      <c r="A298" s="18" t="s">
        <v>149</v>
      </c>
      <c r="B298" s="10"/>
      <c r="C298" s="10" t="s">
        <v>28</v>
      </c>
      <c r="D298" s="3">
        <v>67300</v>
      </c>
      <c r="E298" s="3">
        <v>67300</v>
      </c>
      <c r="F298" s="3">
        <v>270.69</v>
      </c>
      <c r="G298" s="3">
        <v>1269.81</v>
      </c>
      <c r="H298" s="3">
        <f>G298*$H$366</f>
        <v>1800.5936554958548</v>
      </c>
      <c r="I298" s="3">
        <v>1269.81</v>
      </c>
      <c r="J298" s="3">
        <f>I298*$J$366</f>
        <v>1811.5885807797133</v>
      </c>
      <c r="K298" s="3">
        <v>1269.81</v>
      </c>
      <c r="L298" s="3">
        <f>K298*$L$366</f>
        <v>2079.8434822121185</v>
      </c>
      <c r="M298" s="3">
        <v>1269.81</v>
      </c>
      <c r="N298" s="3">
        <f>M298*$N$366</f>
        <v>2397.1949351206304</v>
      </c>
      <c r="O298" s="3">
        <v>1269.81</v>
      </c>
      <c r="P298" s="3">
        <f>O298*$P$366</f>
        <v>2725.5081822310208</v>
      </c>
      <c r="Q298" s="3">
        <v>1269.81</v>
      </c>
      <c r="R298" s="3">
        <f>Q298*$R$366</f>
        <v>2983.706879700399</v>
      </c>
      <c r="S298" s="3">
        <v>1269.81</v>
      </c>
      <c r="T298" s="3">
        <f>S298*$T$366</f>
        <v>3298.524232811315</v>
      </c>
      <c r="U298" s="3">
        <v>1269.81</v>
      </c>
      <c r="V298" s="3">
        <f>U298*$V$366</f>
        <v>1837.063293450557</v>
      </c>
    </row>
    <row r="299" spans="1:22" s="20" customFormat="1" outlineLevel="1" x14ac:dyDescent="0.35">
      <c r="A299" s="18" t="s">
        <v>149</v>
      </c>
      <c r="B299" s="19" t="s">
        <v>102</v>
      </c>
      <c r="C299" s="19"/>
      <c r="D299" s="20">
        <f>SUM(D295:D298)</f>
        <v>40932665.980001897</v>
      </c>
      <c r="E299" s="20">
        <f t="shared" ref="E299:V299" si="252">SUM(E295:E298)</f>
        <v>40932665.980001897</v>
      </c>
      <c r="F299" s="20">
        <f t="shared" si="252"/>
        <v>169600.86999999924</v>
      </c>
      <c r="G299" s="20">
        <f t="shared" si="252"/>
        <v>1073085.8099999586</v>
      </c>
      <c r="H299" s="20">
        <f t="shared" si="252"/>
        <v>1526521.711601146</v>
      </c>
      <c r="I299" s="20">
        <f t="shared" si="252"/>
        <v>1073080.7999999584</v>
      </c>
      <c r="J299" s="20">
        <f t="shared" si="252"/>
        <v>1535793.1014585579</v>
      </c>
      <c r="K299" s="20">
        <f t="shared" si="252"/>
        <v>1067283.8099999586</v>
      </c>
      <c r="L299" s="20">
        <f t="shared" si="252"/>
        <v>1752391.7758391451</v>
      </c>
      <c r="M299" s="20">
        <f t="shared" si="252"/>
        <v>1041196.1299999587</v>
      </c>
      <c r="N299" s="20">
        <f t="shared" si="252"/>
        <v>1966104.8985167355</v>
      </c>
      <c r="O299" s="20">
        <f t="shared" si="252"/>
        <v>1040882.8499999586</v>
      </c>
      <c r="P299" s="20">
        <f t="shared" si="252"/>
        <v>2234523.8509412413</v>
      </c>
      <c r="Q299" s="20">
        <f t="shared" si="252"/>
        <v>1039573.2499999587</v>
      </c>
      <c r="R299" s="20">
        <f t="shared" si="252"/>
        <v>2442983.6922904556</v>
      </c>
      <c r="S299" s="20">
        <f t="shared" si="252"/>
        <v>963811.75999996183</v>
      </c>
      <c r="T299" s="20">
        <f t="shared" si="252"/>
        <v>2503847.0187513526</v>
      </c>
      <c r="U299" s="20">
        <f t="shared" si="252"/>
        <v>963770.39999996172</v>
      </c>
      <c r="V299" s="20">
        <f t="shared" si="252"/>
        <v>1394686.6782911909</v>
      </c>
    </row>
    <row r="300" spans="1:22" s="3" customFormat="1" outlineLevel="1" x14ac:dyDescent="0.35">
      <c r="A300" s="18" t="s">
        <v>149</v>
      </c>
      <c r="B300" s="10" t="s">
        <v>107</v>
      </c>
      <c r="C300" s="10" t="s">
        <v>24</v>
      </c>
      <c r="D300" s="3">
        <v>3770150.8299999991</v>
      </c>
      <c r="E300" s="3">
        <v>3770150.8299999991</v>
      </c>
      <c r="F300" s="3">
        <v>87403.439999996772</v>
      </c>
      <c r="G300" s="3">
        <v>87403.439999996772</v>
      </c>
      <c r="H300" s="3">
        <f>G300*$H$366</f>
        <v>123938.2896122308</v>
      </c>
      <c r="I300" s="3">
        <v>87401.779999996768</v>
      </c>
      <c r="J300" s="3">
        <f>I300*$J$366</f>
        <v>124692.722996208</v>
      </c>
      <c r="K300" s="3">
        <v>80367.509999996779</v>
      </c>
      <c r="L300" s="3">
        <f>K300*$L$366</f>
        <v>131635.31698058022</v>
      </c>
      <c r="M300" s="3">
        <v>80364.719999996771</v>
      </c>
      <c r="N300" s="3">
        <f>M300*$N$366</f>
        <v>151715.53204525079</v>
      </c>
      <c r="O300" s="3">
        <v>80362.539999996763</v>
      </c>
      <c r="P300" s="3">
        <f>O300*$P$366</f>
        <v>172489.39629933526</v>
      </c>
      <c r="Q300" s="3">
        <v>75958.209999996776</v>
      </c>
      <c r="R300" s="3">
        <f>Q300*$R$366</f>
        <v>178481.05917162253</v>
      </c>
      <c r="S300" s="3">
        <v>75958.079999996771</v>
      </c>
      <c r="T300" s="3">
        <f>S300*$T$366</f>
        <v>197312.6432756159</v>
      </c>
      <c r="U300" s="3">
        <v>75957.85999999677</v>
      </c>
      <c r="V300" s="3">
        <f>U300*$V$366</f>
        <v>109889.98074912814</v>
      </c>
    </row>
    <row r="301" spans="1:22" s="3" customFormat="1" outlineLevel="1" x14ac:dyDescent="0.35">
      <c r="A301" s="18" t="s">
        <v>149</v>
      </c>
      <c r="B301" s="10"/>
      <c r="C301" s="10" t="s">
        <v>28</v>
      </c>
      <c r="D301" s="3">
        <v>2500</v>
      </c>
      <c r="E301" s="3">
        <v>2500</v>
      </c>
      <c r="F301" s="3">
        <v>52.08</v>
      </c>
      <c r="G301" s="3">
        <v>52.08</v>
      </c>
      <c r="H301" s="3">
        <f>G301*$H$366</f>
        <v>73.849566138417643</v>
      </c>
      <c r="I301" s="3">
        <v>52.08</v>
      </c>
      <c r="J301" s="3">
        <f>I301*$J$366</f>
        <v>74.300512113629182</v>
      </c>
      <c r="K301" s="3">
        <v>52.08</v>
      </c>
      <c r="L301" s="3">
        <f>K301*$L$366</f>
        <v>85.30272131547801</v>
      </c>
      <c r="M301" s="3">
        <v>52.08</v>
      </c>
      <c r="N301" s="3">
        <f>M301*$N$366</f>
        <v>98.318576969060288</v>
      </c>
      <c r="O301" s="3">
        <v>52.08</v>
      </c>
      <c r="P301" s="3">
        <f>O301*$P$366</f>
        <v>111.78401975932744</v>
      </c>
      <c r="Q301" s="3">
        <v>52.08</v>
      </c>
      <c r="R301" s="3">
        <f>Q301*$R$366</f>
        <v>122.37378371157635</v>
      </c>
      <c r="S301" s="3">
        <v>52.08</v>
      </c>
      <c r="T301" s="3">
        <f>S301*$T$366</f>
        <v>135.28570577079506</v>
      </c>
      <c r="U301" s="3">
        <v>52.08</v>
      </c>
      <c r="V301" s="3">
        <f>U301*$V$366</f>
        <v>75.345332233093927</v>
      </c>
    </row>
    <row r="302" spans="1:22" s="20" customFormat="1" outlineLevel="1" x14ac:dyDescent="0.35">
      <c r="A302" s="18" t="s">
        <v>149</v>
      </c>
      <c r="B302" s="19" t="s">
        <v>108</v>
      </c>
      <c r="C302" s="19"/>
      <c r="D302" s="20">
        <f>SUM(D300:D301)</f>
        <v>3772650.8299999991</v>
      </c>
      <c r="E302" s="20">
        <f t="shared" ref="E302:V302" si="253">SUM(E300:E301)</f>
        <v>3772650.8299999991</v>
      </c>
      <c r="F302" s="20">
        <f t="shared" si="253"/>
        <v>87455.519999996774</v>
      </c>
      <c r="G302" s="20">
        <f t="shared" si="253"/>
        <v>87455.519999996774</v>
      </c>
      <c r="H302" s="20">
        <f t="shared" si="253"/>
        <v>124012.13917836922</v>
      </c>
      <c r="I302" s="20">
        <f t="shared" si="253"/>
        <v>87453.85999999677</v>
      </c>
      <c r="J302" s="20">
        <f t="shared" si="253"/>
        <v>124767.02350832162</v>
      </c>
      <c r="K302" s="20">
        <f t="shared" si="253"/>
        <v>80419.589999996781</v>
      </c>
      <c r="L302" s="20">
        <f t="shared" si="253"/>
        <v>131720.61970189569</v>
      </c>
      <c r="M302" s="20">
        <f t="shared" si="253"/>
        <v>80416.799999996772</v>
      </c>
      <c r="N302" s="20">
        <f t="shared" si="253"/>
        <v>151813.85062221985</v>
      </c>
      <c r="O302" s="20">
        <f t="shared" si="253"/>
        <v>80414.619999996765</v>
      </c>
      <c r="P302" s="20">
        <f t="shared" si="253"/>
        <v>172601.18031909459</v>
      </c>
      <c r="Q302" s="20">
        <f t="shared" si="253"/>
        <v>76010.289999996778</v>
      </c>
      <c r="R302" s="20">
        <f t="shared" si="253"/>
        <v>178603.43295533411</v>
      </c>
      <c r="S302" s="20">
        <f t="shared" si="253"/>
        <v>76010.159999996773</v>
      </c>
      <c r="T302" s="20">
        <f t="shared" si="253"/>
        <v>197447.92898138671</v>
      </c>
      <c r="U302" s="20">
        <f t="shared" si="253"/>
        <v>76009.939999996772</v>
      </c>
      <c r="V302" s="20">
        <f t="shared" si="253"/>
        <v>109965.32608136123</v>
      </c>
    </row>
    <row r="303" spans="1:22" s="3" customFormat="1" outlineLevel="1" x14ac:dyDescent="0.35">
      <c r="A303" s="18" t="s">
        <v>149</v>
      </c>
      <c r="B303" s="10" t="s">
        <v>109</v>
      </c>
      <c r="C303" s="10" t="s">
        <v>24</v>
      </c>
      <c r="D303" s="3">
        <v>1749336.9399999997</v>
      </c>
      <c r="E303" s="3">
        <v>1749336.9399999997</v>
      </c>
      <c r="F303" s="3">
        <v>36028.200000000019</v>
      </c>
      <c r="G303" s="3">
        <v>36028.200000000019</v>
      </c>
      <c r="H303" s="3">
        <f>G303*$H$366</f>
        <v>51088.074860755383</v>
      </c>
      <c r="I303" s="3">
        <v>36028.200000000019</v>
      </c>
      <c r="J303" s="3">
        <f>I303*$J$366</f>
        <v>51400.032844321358</v>
      </c>
      <c r="K303" s="3">
        <v>36028.200000000019</v>
      </c>
      <c r="L303" s="3">
        <f>K303*$L$366</f>
        <v>59011.203995743221</v>
      </c>
      <c r="M303" s="3">
        <v>36028.200000000019</v>
      </c>
      <c r="N303" s="3">
        <f>M303*$N$366</f>
        <v>68015.386996096378</v>
      </c>
      <c r="O303" s="3">
        <v>36028.200000000019</v>
      </c>
      <c r="P303" s="3">
        <f>O303*$P$366</f>
        <v>77330.587954934774</v>
      </c>
      <c r="Q303" s="3">
        <v>36028.200000000019</v>
      </c>
      <c r="R303" s="3">
        <f>Q303*$R$366</f>
        <v>84656.43537475841</v>
      </c>
      <c r="S303" s="3">
        <v>36028.200000000019</v>
      </c>
      <c r="T303" s="3">
        <f>S303*$T$366</f>
        <v>93588.718599296495</v>
      </c>
      <c r="U303" s="3">
        <v>36028.200000000019</v>
      </c>
      <c r="V303" s="3">
        <f>U303*$V$366</f>
        <v>52122.824476965368</v>
      </c>
    </row>
    <row r="304" spans="1:22" s="3" customFormat="1" outlineLevel="1" x14ac:dyDescent="0.35">
      <c r="A304" s="18" t="s">
        <v>149</v>
      </c>
      <c r="B304" s="10"/>
      <c r="C304" s="10" t="s">
        <v>53</v>
      </c>
      <c r="D304" s="3">
        <v>34742308.880000152</v>
      </c>
      <c r="E304" s="3">
        <v>32109342.520000022</v>
      </c>
      <c r="F304" s="3">
        <v>739901.99999999953</v>
      </c>
      <c r="G304" s="3">
        <v>739901.99999999953</v>
      </c>
      <c r="H304" s="3">
        <f>G304*$H$366</f>
        <v>1049182.8280519866</v>
      </c>
      <c r="I304" s="3">
        <v>739901.99999999953</v>
      </c>
      <c r="J304" s="3">
        <f>I304*$J$366</f>
        <v>1055589.4299903691</v>
      </c>
      <c r="K304" s="3">
        <v>739901.99999999953</v>
      </c>
      <c r="L304" s="3">
        <f>K304*$L$366</f>
        <v>1211898.1203295849</v>
      </c>
      <c r="M304" s="3">
        <v>739901.99999999953</v>
      </c>
      <c r="N304" s="3">
        <f>M304*$N$366</f>
        <v>1396814.7414854378</v>
      </c>
      <c r="O304" s="3">
        <v>655996.3199999996</v>
      </c>
      <c r="P304" s="3">
        <f>O304*$P$366</f>
        <v>1408024.301016245</v>
      </c>
      <c r="Q304" s="3">
        <v>648367.91999999969</v>
      </c>
      <c r="R304" s="3">
        <f>Q304*$R$366</f>
        <v>1523487.6268741284</v>
      </c>
      <c r="S304" s="3">
        <v>648367.91999999969</v>
      </c>
      <c r="T304" s="3">
        <f>S304*$T$366</f>
        <v>1684234.0947838393</v>
      </c>
      <c r="U304" s="3">
        <v>648367.91999999969</v>
      </c>
      <c r="V304" s="3">
        <f>U304*$V$366</f>
        <v>938008.76232104539</v>
      </c>
    </row>
    <row r="305" spans="1:22" s="15" customFormat="1" outlineLevel="1" x14ac:dyDescent="0.35">
      <c r="A305" s="21" t="s">
        <v>149</v>
      </c>
      <c r="B305" s="14"/>
      <c r="C305" s="14" t="s">
        <v>54</v>
      </c>
      <c r="D305" s="15">
        <v>61205.13</v>
      </c>
      <c r="E305" s="15">
        <v>61205.13</v>
      </c>
      <c r="F305" s="15">
        <v>1914.96</v>
      </c>
      <c r="G305" s="15">
        <v>1914.96</v>
      </c>
      <c r="H305" s="15">
        <f>G305*$H$348</f>
        <v>6364.6301573624914</v>
      </c>
      <c r="I305" s="15">
        <v>1914.96</v>
      </c>
      <c r="J305" s="15">
        <f>I305*$J$348</f>
        <v>6376.4393365322521</v>
      </c>
      <c r="K305" s="15">
        <v>1914.96</v>
      </c>
      <c r="L305" s="15">
        <f>K305*$L$348</f>
        <v>6334.1362476051909</v>
      </c>
      <c r="M305" s="15">
        <v>1913.2999999999945</v>
      </c>
      <c r="N305" s="15">
        <f>M305*$N$348</f>
        <v>6540.2731941129869</v>
      </c>
      <c r="O305" s="15">
        <v>759.72</v>
      </c>
      <c r="P305" s="15">
        <f>O305*$P$348</f>
        <v>2670.6237553447695</v>
      </c>
      <c r="Q305" s="15">
        <v>759.72</v>
      </c>
      <c r="R305" s="15">
        <f>Q305*$R$348</f>
        <v>2643.6817910578793</v>
      </c>
      <c r="S305" s="15">
        <v>759.72</v>
      </c>
      <c r="T305" s="15">
        <f>S305*$T$348</f>
        <v>2644.5024331206637</v>
      </c>
      <c r="U305" s="15">
        <v>759.72</v>
      </c>
      <c r="V305" s="15">
        <f>U305*V$348</f>
        <v>2604.5364167393627</v>
      </c>
    </row>
    <row r="306" spans="1:22" s="3" customFormat="1" outlineLevel="1" x14ac:dyDescent="0.35">
      <c r="A306" s="18" t="s">
        <v>149</v>
      </c>
      <c r="B306" s="10"/>
      <c r="C306" s="10" t="s">
        <v>28</v>
      </c>
      <c r="D306" s="3">
        <v>8000</v>
      </c>
      <c r="E306" s="3">
        <v>8000</v>
      </c>
      <c r="F306" s="3">
        <v>124.92</v>
      </c>
      <c r="G306" s="3">
        <v>159.62</v>
      </c>
      <c r="H306" s="3">
        <f>G306*$H$366</f>
        <v>226.34154660165564</v>
      </c>
      <c r="I306" s="3">
        <v>159.62</v>
      </c>
      <c r="J306" s="3">
        <f>I306*$J$366</f>
        <v>227.72365099035119</v>
      </c>
      <c r="K306" s="3">
        <v>159.62</v>
      </c>
      <c r="L306" s="3">
        <f>K306*$L$366</f>
        <v>261.44432366314521</v>
      </c>
      <c r="M306" s="3">
        <v>159.62</v>
      </c>
      <c r="N306" s="3">
        <f>M306*$N$366</f>
        <v>301.33662165517291</v>
      </c>
      <c r="O306" s="3">
        <v>159.62</v>
      </c>
      <c r="P306" s="3">
        <f>O306*$P$366</f>
        <v>342.60685933148704</v>
      </c>
      <c r="Q306" s="3">
        <v>159.62</v>
      </c>
      <c r="R306" s="3">
        <f>Q306*$R$366</f>
        <v>375.06342849542665</v>
      </c>
      <c r="S306" s="3">
        <v>159.62</v>
      </c>
      <c r="T306" s="3">
        <f>S306*$T$366</f>
        <v>414.6371803981242</v>
      </c>
      <c r="U306" s="3">
        <v>159.62</v>
      </c>
      <c r="V306" s="3">
        <f>U306*$V$366</f>
        <v>230.92592033499335</v>
      </c>
    </row>
    <row r="307" spans="1:22" s="3" customFormat="1" outlineLevel="1" x14ac:dyDescent="0.35">
      <c r="A307" s="18" t="s">
        <v>149</v>
      </c>
      <c r="B307" s="10"/>
      <c r="C307" s="10" t="s">
        <v>154</v>
      </c>
      <c r="D307" s="3">
        <v>7376888.6900000013</v>
      </c>
      <c r="E307" s="3">
        <v>7376888.6900000013</v>
      </c>
      <c r="F307" s="3">
        <v>324562.63</v>
      </c>
      <c r="G307" s="3">
        <v>324562.63</v>
      </c>
      <c r="H307" s="3">
        <f>G307*$H$366</f>
        <v>460230.59543478832</v>
      </c>
      <c r="I307" s="3">
        <v>283325.63999999996</v>
      </c>
      <c r="J307" s="3">
        <f>I307*$J$366</f>
        <v>404209.68024043273</v>
      </c>
      <c r="K307" s="3">
        <v>257907.71999999994</v>
      </c>
      <c r="L307" s="3">
        <f>K307*$L$366</f>
        <v>422431.45860734122</v>
      </c>
      <c r="M307" s="3">
        <v>257907.71999999994</v>
      </c>
      <c r="N307" s="3">
        <f>M307*$N$366</f>
        <v>486887.86520228192</v>
      </c>
      <c r="O307" s="3">
        <v>257907.71999999994</v>
      </c>
      <c r="P307" s="3">
        <f>O307*$P$366</f>
        <v>553570.69256073504</v>
      </c>
      <c r="Q307" s="3">
        <v>236278.7999999999</v>
      </c>
      <c r="R307" s="3">
        <f>Q307*$R$366</f>
        <v>555190.68292685866</v>
      </c>
      <c r="S307" s="3">
        <v>193018.43999999997</v>
      </c>
      <c r="T307" s="3">
        <f>S307*$T$366</f>
        <v>501394.69819849957</v>
      </c>
      <c r="U307" s="3">
        <v>173567.03000000003</v>
      </c>
      <c r="V307" s="3">
        <f>U307*$V$366</f>
        <v>251103.40898735376</v>
      </c>
    </row>
    <row r="308" spans="1:22" s="3" customFormat="1" outlineLevel="1" x14ac:dyDescent="0.35">
      <c r="A308" s="18" t="s">
        <v>149</v>
      </c>
      <c r="B308" s="10"/>
      <c r="C308" s="10" t="s">
        <v>63</v>
      </c>
      <c r="D308" s="3">
        <v>6024989.2700000005</v>
      </c>
      <c r="E308" s="3">
        <v>6024989.2700000005</v>
      </c>
      <c r="F308" s="3">
        <v>125971.20000000001</v>
      </c>
      <c r="G308" s="3">
        <v>125971.20000000001</v>
      </c>
      <c r="H308" s="3">
        <f>G308*$H$366</f>
        <v>178627.46670383716</v>
      </c>
      <c r="I308" s="3">
        <v>125971.20000000001</v>
      </c>
      <c r="J308" s="3">
        <f>I308*$J$366</f>
        <v>179718.21565991562</v>
      </c>
      <c r="K308" s="3">
        <v>125971.20000000001</v>
      </c>
      <c r="L308" s="3">
        <f>K308*$L$366</f>
        <v>206330.37955791753</v>
      </c>
      <c r="M308" s="3">
        <v>125971.20000000001</v>
      </c>
      <c r="N308" s="3">
        <f>M308*$N$366</f>
        <v>237813.155205163</v>
      </c>
      <c r="O308" s="3">
        <v>125971.20000000001</v>
      </c>
      <c r="P308" s="3">
        <f>O308*$P$366</f>
        <v>270383.39304735389</v>
      </c>
      <c r="Q308" s="3">
        <v>125971.20000000001</v>
      </c>
      <c r="R308" s="3">
        <f>Q308*$R$366</f>
        <v>295997.93361535581</v>
      </c>
      <c r="S308" s="3">
        <v>125971.20000000001</v>
      </c>
      <c r="T308" s="3">
        <f>S308*$T$366</f>
        <v>327229.31449297199</v>
      </c>
      <c r="U308" s="3">
        <v>125971.20000000001</v>
      </c>
      <c r="V308" s="3">
        <f>U308*$V$366</f>
        <v>182245.42849081266</v>
      </c>
    </row>
    <row r="309" spans="1:22" s="20" customFormat="1" outlineLevel="1" x14ac:dyDescent="0.35">
      <c r="A309" s="18" t="s">
        <v>149</v>
      </c>
      <c r="B309" s="19" t="s">
        <v>110</v>
      </c>
      <c r="C309" s="19"/>
      <c r="D309" s="20">
        <f>SUM(D303:D308)</f>
        <v>49962728.910000153</v>
      </c>
      <c r="E309" s="20">
        <f t="shared" ref="E309:V309" si="254">SUM(E303:E308)</f>
        <v>47329762.550000034</v>
      </c>
      <c r="F309" s="20">
        <f t="shared" si="254"/>
        <v>1228503.9099999995</v>
      </c>
      <c r="G309" s="20">
        <f t="shared" si="254"/>
        <v>1228538.6099999996</v>
      </c>
      <c r="H309" s="20">
        <f t="shared" si="254"/>
        <v>1745719.9367553317</v>
      </c>
      <c r="I309" s="20">
        <f t="shared" si="254"/>
        <v>1187301.6199999994</v>
      </c>
      <c r="J309" s="20">
        <f t="shared" si="254"/>
        <v>1697521.5217225614</v>
      </c>
      <c r="K309" s="20">
        <f t="shared" si="254"/>
        <v>1161883.6999999995</v>
      </c>
      <c r="L309" s="20">
        <f t="shared" si="254"/>
        <v>1906266.7430618552</v>
      </c>
      <c r="M309" s="20">
        <f t="shared" si="254"/>
        <v>1161882.0399999996</v>
      </c>
      <c r="N309" s="20">
        <f t="shared" si="254"/>
        <v>2196372.7587047475</v>
      </c>
      <c r="O309" s="20">
        <f t="shared" si="254"/>
        <v>1076822.7799999996</v>
      </c>
      <c r="P309" s="20">
        <f t="shared" si="254"/>
        <v>2312322.2051939447</v>
      </c>
      <c r="Q309" s="20">
        <f t="shared" si="254"/>
        <v>1047565.4599999997</v>
      </c>
      <c r="R309" s="20">
        <f t="shared" si="254"/>
        <v>2462351.4240106544</v>
      </c>
      <c r="S309" s="20">
        <f t="shared" si="254"/>
        <v>1004305.0999999996</v>
      </c>
      <c r="T309" s="20">
        <f t="shared" si="254"/>
        <v>2609505.9656881262</v>
      </c>
      <c r="U309" s="20">
        <f t="shared" si="254"/>
        <v>984853.68999999971</v>
      </c>
      <c r="V309" s="20">
        <f t="shared" si="254"/>
        <v>1426315.8866132514</v>
      </c>
    </row>
    <row r="310" spans="1:22" s="3" customFormat="1" outlineLevel="1" x14ac:dyDescent="0.35">
      <c r="A310" s="18" t="s">
        <v>149</v>
      </c>
      <c r="B310" s="10" t="s">
        <v>111</v>
      </c>
      <c r="C310" s="10" t="s">
        <v>24</v>
      </c>
      <c r="D310" s="3">
        <v>3501655.5200000005</v>
      </c>
      <c r="E310" s="3">
        <v>3501655.5200000005</v>
      </c>
      <c r="F310" s="3">
        <v>85994.119999999937</v>
      </c>
      <c r="G310" s="3">
        <v>84986.559999999925</v>
      </c>
      <c r="H310" s="3">
        <f>G310*$H$366</f>
        <v>120511.1479185214</v>
      </c>
      <c r="I310" s="3">
        <v>83896.679999999935</v>
      </c>
      <c r="J310" s="3">
        <f>I310*$J$366</f>
        <v>119692.13303827317</v>
      </c>
      <c r="K310" s="3">
        <v>83896.679999999935</v>
      </c>
      <c r="L310" s="3">
        <f>K310*$L$366</f>
        <v>137415.80478751598</v>
      </c>
      <c r="M310" s="3">
        <v>80796.939999999915</v>
      </c>
      <c r="N310" s="3">
        <f>M310*$N$366</f>
        <v>152531.49316924997</v>
      </c>
      <c r="O310" s="3">
        <v>74592.599999999948</v>
      </c>
      <c r="P310" s="3">
        <f>O310*$P$366</f>
        <v>160104.85161865596</v>
      </c>
      <c r="Q310" s="3">
        <v>74592.599999999948</v>
      </c>
      <c r="R310" s="3">
        <f>Q310*$R$366</f>
        <v>175272.24844247551</v>
      </c>
      <c r="S310" s="3">
        <v>74244.379999999946</v>
      </c>
      <c r="T310" s="3">
        <f>S310*$T$366</f>
        <v>192861.04738508246</v>
      </c>
      <c r="U310" s="3">
        <v>73546.919999999955</v>
      </c>
      <c r="V310" s="3">
        <f>U310*$V$366</f>
        <v>106402.01847390126</v>
      </c>
    </row>
    <row r="311" spans="1:22" s="20" customFormat="1" outlineLevel="1" x14ac:dyDescent="0.35">
      <c r="A311" s="18" t="s">
        <v>149</v>
      </c>
      <c r="B311" s="19" t="s">
        <v>112</v>
      </c>
      <c r="C311" s="19"/>
      <c r="D311" s="20">
        <f>SUM(D310)</f>
        <v>3501655.5200000005</v>
      </c>
      <c r="E311" s="20">
        <f t="shared" ref="E311:V311" si="255">SUM(E310)</f>
        <v>3501655.5200000005</v>
      </c>
      <c r="F311" s="20">
        <f t="shared" si="255"/>
        <v>85994.119999999937</v>
      </c>
      <c r="G311" s="20">
        <f t="shared" si="255"/>
        <v>84986.559999999925</v>
      </c>
      <c r="H311" s="20">
        <f t="shared" si="255"/>
        <v>120511.1479185214</v>
      </c>
      <c r="I311" s="20">
        <f t="shared" si="255"/>
        <v>83896.679999999935</v>
      </c>
      <c r="J311" s="20">
        <f t="shared" si="255"/>
        <v>119692.13303827317</v>
      </c>
      <c r="K311" s="20">
        <f t="shared" si="255"/>
        <v>83896.679999999935</v>
      </c>
      <c r="L311" s="20">
        <f t="shared" si="255"/>
        <v>137415.80478751598</v>
      </c>
      <c r="M311" s="20">
        <f t="shared" si="255"/>
        <v>80796.939999999915</v>
      </c>
      <c r="N311" s="20">
        <f t="shared" si="255"/>
        <v>152531.49316924997</v>
      </c>
      <c r="O311" s="20">
        <f t="shared" si="255"/>
        <v>74592.599999999948</v>
      </c>
      <c r="P311" s="20">
        <f t="shared" si="255"/>
        <v>160104.85161865596</v>
      </c>
      <c r="Q311" s="20">
        <f t="shared" si="255"/>
        <v>74592.599999999948</v>
      </c>
      <c r="R311" s="20">
        <f t="shared" si="255"/>
        <v>175272.24844247551</v>
      </c>
      <c r="S311" s="20">
        <f t="shared" si="255"/>
        <v>74244.379999999946</v>
      </c>
      <c r="T311" s="20">
        <f t="shared" si="255"/>
        <v>192861.04738508246</v>
      </c>
      <c r="U311" s="20">
        <f t="shared" si="255"/>
        <v>73546.919999999955</v>
      </c>
      <c r="V311" s="20">
        <f t="shared" si="255"/>
        <v>106402.01847390126</v>
      </c>
    </row>
    <row r="312" spans="1:22" s="3" customFormat="1" outlineLevel="1" x14ac:dyDescent="0.35">
      <c r="A312" s="18" t="s">
        <v>149</v>
      </c>
      <c r="B312" s="10" t="s">
        <v>121</v>
      </c>
      <c r="C312" s="10" t="s">
        <v>24</v>
      </c>
      <c r="D312" s="3">
        <v>3188893.5500000012</v>
      </c>
      <c r="E312" s="3">
        <v>3188893.5500000012</v>
      </c>
      <c r="F312" s="3">
        <v>117287.52000000005</v>
      </c>
      <c r="G312" s="3">
        <v>116219.86000000006</v>
      </c>
      <c r="H312" s="3">
        <f>G312*$H$366</f>
        <v>164800.04296596861</v>
      </c>
      <c r="I312" s="3">
        <v>115811.76000000005</v>
      </c>
      <c r="J312" s="3">
        <f>I312*$J$366</f>
        <v>165224.13741898464</v>
      </c>
      <c r="K312" s="3">
        <v>55587.910000000265</v>
      </c>
      <c r="L312" s="3">
        <f>K312*$L$366</f>
        <v>91048.387005374359</v>
      </c>
      <c r="M312" s="3">
        <v>50105.280000000021</v>
      </c>
      <c r="N312" s="3">
        <f>M312*$N$366</f>
        <v>94590.62650223347</v>
      </c>
      <c r="O312" s="3">
        <v>50105.280000000021</v>
      </c>
      <c r="P312" s="3">
        <f>O312*$P$366</f>
        <v>107545.49941564201</v>
      </c>
      <c r="Q312" s="3">
        <v>50105.280000000021</v>
      </c>
      <c r="R312" s="3">
        <f>Q312*$R$366</f>
        <v>117733.73075130521</v>
      </c>
      <c r="S312" s="3">
        <v>50105.280000000021</v>
      </c>
      <c r="T312" s="3">
        <f>S312*$T$366</f>
        <v>130156.07080728313</v>
      </c>
      <c r="U312" s="3">
        <v>50105.280000000021</v>
      </c>
      <c r="V312" s="3">
        <f>U312*$V$366</f>
        <v>72488.459451463103</v>
      </c>
    </row>
    <row r="313" spans="1:22" s="3" customFormat="1" outlineLevel="1" x14ac:dyDescent="0.35">
      <c r="A313" s="18" t="s">
        <v>149</v>
      </c>
      <c r="B313" s="10"/>
      <c r="C313" s="10" t="s">
        <v>28</v>
      </c>
      <c r="D313" s="3">
        <v>12450</v>
      </c>
      <c r="E313" s="3">
        <v>12450</v>
      </c>
      <c r="F313" s="3">
        <v>259.2</v>
      </c>
      <c r="G313" s="3">
        <v>259.2</v>
      </c>
      <c r="H313" s="3">
        <f>G313*$H$366</f>
        <v>367.54622778567307</v>
      </c>
      <c r="I313" s="3">
        <v>259.2</v>
      </c>
      <c r="J313" s="3">
        <f>I313*$J$366</f>
        <v>369.79056720147241</v>
      </c>
      <c r="K313" s="3">
        <v>259.2</v>
      </c>
      <c r="L313" s="3">
        <f>K313*$L$366</f>
        <v>424.54810608625002</v>
      </c>
      <c r="M313" s="3">
        <v>259.2</v>
      </c>
      <c r="N313" s="3">
        <f>M313*$N$366</f>
        <v>489.32747984601428</v>
      </c>
      <c r="O313" s="3">
        <v>259.2</v>
      </c>
      <c r="P313" s="3">
        <f>O313*$P$366</f>
        <v>556.34443013858811</v>
      </c>
      <c r="Q313" s="3">
        <v>259.2</v>
      </c>
      <c r="R313" s="3">
        <f>Q313*$R$366</f>
        <v>609.04924612213119</v>
      </c>
      <c r="S313" s="3">
        <v>259.2</v>
      </c>
      <c r="T313" s="3">
        <f>S313*$T$366</f>
        <v>673.3113466933579</v>
      </c>
      <c r="U313" s="3">
        <v>259.2</v>
      </c>
      <c r="V313" s="3">
        <f>U313*$V$366</f>
        <v>374.99059360249515</v>
      </c>
    </row>
    <row r="314" spans="1:22" s="3" customFormat="1" outlineLevel="1" x14ac:dyDescent="0.35">
      <c r="A314" s="18" t="s">
        <v>149</v>
      </c>
      <c r="B314" s="10"/>
      <c r="C314" s="10" t="s">
        <v>154</v>
      </c>
      <c r="D314" s="3">
        <v>9748803.5400000047</v>
      </c>
      <c r="E314" s="3">
        <v>9707495.3600000031</v>
      </c>
      <c r="F314" s="3">
        <v>504907.44000000024</v>
      </c>
      <c r="G314" s="3">
        <v>504907.44000000024</v>
      </c>
      <c r="H314" s="3">
        <f>G314*$H$366</f>
        <v>715959.97281219589</v>
      </c>
      <c r="I314" s="3">
        <v>504907.44000000024</v>
      </c>
      <c r="J314" s="3">
        <f>I314*$J$366</f>
        <v>720331.82338674192</v>
      </c>
      <c r="K314" s="3">
        <v>504907.02000000019</v>
      </c>
      <c r="L314" s="3">
        <f>K314*$L$366</f>
        <v>826995.8298250481</v>
      </c>
      <c r="M314" s="3">
        <v>481099.74000000011</v>
      </c>
      <c r="N314" s="3">
        <f>M314*$N$366</f>
        <v>908238.13012643822</v>
      </c>
      <c r="O314" s="3">
        <v>427018.16000000003</v>
      </c>
      <c r="P314" s="3">
        <f>O314*$P$366</f>
        <v>916547.74260813463</v>
      </c>
      <c r="Q314" s="3">
        <v>427016.63000000006</v>
      </c>
      <c r="R314" s="3">
        <f>Q314*$R$366</f>
        <v>1003372.5176817634</v>
      </c>
      <c r="S314" s="3">
        <v>373150.99000000011</v>
      </c>
      <c r="T314" s="3">
        <f>S314*$T$366</f>
        <v>969316.34103726782</v>
      </c>
      <c r="U314" s="3">
        <v>373149.02000000014</v>
      </c>
      <c r="V314" s="3">
        <f>U314*$V$366</f>
        <v>539843.25814810721</v>
      </c>
    </row>
    <row r="315" spans="1:22" s="3" customFormat="1" outlineLevel="1" x14ac:dyDescent="0.35">
      <c r="A315" s="18" t="s">
        <v>149</v>
      </c>
      <c r="B315" s="10"/>
      <c r="C315" s="10" t="s">
        <v>63</v>
      </c>
      <c r="D315" s="3">
        <v>21763245.89000003</v>
      </c>
      <c r="E315" s="3">
        <v>21763245.89000003</v>
      </c>
      <c r="F315" s="3">
        <v>463072.07999999559</v>
      </c>
      <c r="G315" s="3">
        <v>463072.07999999559</v>
      </c>
      <c r="H315" s="3">
        <f>G315*$H$366</f>
        <v>656637.33100641903</v>
      </c>
      <c r="I315" s="3">
        <v>463072.07999999559</v>
      </c>
      <c r="J315" s="3">
        <f>I315*$J$366</f>
        <v>660646.94104307098</v>
      </c>
      <c r="K315" s="3">
        <v>463072.07999999559</v>
      </c>
      <c r="L315" s="3">
        <f>K315*$L$366</f>
        <v>758473.66722769523</v>
      </c>
      <c r="M315" s="3">
        <v>463072.07999999559</v>
      </c>
      <c r="N315" s="3">
        <f>M315*$N$366</f>
        <v>874204.83755188959</v>
      </c>
      <c r="O315" s="3">
        <v>463072.07999999559</v>
      </c>
      <c r="P315" s="3">
        <f>O315*$P$366</f>
        <v>993933.53572796402</v>
      </c>
      <c r="Q315" s="3">
        <v>463072.07999999559</v>
      </c>
      <c r="R315" s="3">
        <f>Q315*$R$366</f>
        <v>1088092.9831180731</v>
      </c>
      <c r="S315" s="3">
        <v>463072.07999999559</v>
      </c>
      <c r="T315" s="3">
        <f>S315*$T$366</f>
        <v>1202900.0223799823</v>
      </c>
      <c r="U315" s="3">
        <v>463072.07999999559</v>
      </c>
      <c r="V315" s="3">
        <f>U315*$V$366</f>
        <v>669937.01450594317</v>
      </c>
    </row>
    <row r="316" spans="1:22" s="20" customFormat="1" outlineLevel="1" x14ac:dyDescent="0.35">
      <c r="A316" s="18" t="s">
        <v>149</v>
      </c>
      <c r="B316" s="19" t="s">
        <v>122</v>
      </c>
      <c r="C316" s="19"/>
      <c r="D316" s="20">
        <f>SUM(D312:D315)</f>
        <v>34713392.980000034</v>
      </c>
      <c r="E316" s="20">
        <f t="shared" ref="E316:V316" si="256">SUM(E312:E315)</f>
        <v>34672084.800000034</v>
      </c>
      <c r="F316" s="20">
        <f t="shared" si="256"/>
        <v>1085526.2399999958</v>
      </c>
      <c r="G316" s="20">
        <f t="shared" si="256"/>
        <v>1084458.5799999959</v>
      </c>
      <c r="H316" s="20">
        <f t="shared" si="256"/>
        <v>1537764.8930123691</v>
      </c>
      <c r="I316" s="20">
        <f t="shared" si="256"/>
        <v>1084050.4799999958</v>
      </c>
      <c r="J316" s="20">
        <f t="shared" si="256"/>
        <v>1546572.692415999</v>
      </c>
      <c r="K316" s="20">
        <f t="shared" si="256"/>
        <v>1023826.209999996</v>
      </c>
      <c r="L316" s="20">
        <f t="shared" si="256"/>
        <v>1676942.4321642038</v>
      </c>
      <c r="M316" s="20">
        <f t="shared" si="256"/>
        <v>994536.29999999562</v>
      </c>
      <c r="N316" s="20">
        <f t="shared" si="256"/>
        <v>1877522.9216604074</v>
      </c>
      <c r="O316" s="20">
        <f t="shared" si="256"/>
        <v>940454.71999999566</v>
      </c>
      <c r="P316" s="20">
        <f t="shared" si="256"/>
        <v>2018583.1221818794</v>
      </c>
      <c r="Q316" s="20">
        <f t="shared" si="256"/>
        <v>940453.18999999575</v>
      </c>
      <c r="R316" s="20">
        <f t="shared" si="256"/>
        <v>2209808.2807972636</v>
      </c>
      <c r="S316" s="20">
        <f t="shared" si="256"/>
        <v>886587.54999999574</v>
      </c>
      <c r="T316" s="20">
        <f t="shared" si="256"/>
        <v>2303045.7455712268</v>
      </c>
      <c r="U316" s="20">
        <f t="shared" si="256"/>
        <v>886585.57999999577</v>
      </c>
      <c r="V316" s="20">
        <f t="shared" si="256"/>
        <v>1282643.722699116</v>
      </c>
    </row>
    <row r="317" spans="1:22" s="3" customFormat="1" outlineLevel="1" x14ac:dyDescent="0.35">
      <c r="A317" s="18" t="s">
        <v>149</v>
      </c>
      <c r="B317" s="10" t="s">
        <v>123</v>
      </c>
      <c r="C317" s="10" t="s">
        <v>24</v>
      </c>
      <c r="D317" s="3">
        <v>5511458.5200000023</v>
      </c>
      <c r="E317" s="3">
        <v>5511458.5200000023</v>
      </c>
      <c r="F317" s="3">
        <v>114583.19999999978</v>
      </c>
      <c r="G317" s="3">
        <v>114583.19999999978</v>
      </c>
      <c r="H317" s="3">
        <f>G317*$H$366</f>
        <v>162479.25512195702</v>
      </c>
      <c r="I317" s="3">
        <v>114583.19999999978</v>
      </c>
      <c r="J317" s="3">
        <f>I317*$J$366</f>
        <v>163471.39861018394</v>
      </c>
      <c r="K317" s="3">
        <v>114583.19999999978</v>
      </c>
      <c r="L317" s="3">
        <f>K317*$L$366</f>
        <v>187677.77989699811</v>
      </c>
      <c r="M317" s="3">
        <v>114583.19999999978</v>
      </c>
      <c r="N317" s="3">
        <f>M317*$N$366</f>
        <v>216314.46176192793</v>
      </c>
      <c r="O317" s="3">
        <v>114583.19999999978</v>
      </c>
      <c r="P317" s="3">
        <f>O317*$P$366</f>
        <v>245940.29748246819</v>
      </c>
      <c r="Q317" s="3">
        <v>114583.19999999978</v>
      </c>
      <c r="R317" s="3">
        <f>Q317*$R$366</f>
        <v>269239.24220008199</v>
      </c>
      <c r="S317" s="3">
        <v>114583.19999999978</v>
      </c>
      <c r="T317" s="3">
        <f>S317*$T$366</f>
        <v>297647.2557887123</v>
      </c>
      <c r="U317" s="3">
        <v>114583.19999999978</v>
      </c>
      <c r="V317" s="3">
        <f>U317*$V$366</f>
        <v>165770.14731818417</v>
      </c>
    </row>
    <row r="318" spans="1:22" s="3" customFormat="1" outlineLevel="1" x14ac:dyDescent="0.35">
      <c r="A318" s="18" t="s">
        <v>149</v>
      </c>
      <c r="B318" s="10"/>
      <c r="C318" s="10" t="s">
        <v>28</v>
      </c>
      <c r="D318" s="3">
        <v>30000</v>
      </c>
      <c r="E318" s="3">
        <v>30000</v>
      </c>
      <c r="F318" s="3">
        <v>324.83999999999997</v>
      </c>
      <c r="G318" s="3">
        <v>568.23</v>
      </c>
      <c r="H318" s="3">
        <f>G318*$H$366</f>
        <v>805.75151626023546</v>
      </c>
      <c r="I318" s="3">
        <v>568.23</v>
      </c>
      <c r="J318" s="3">
        <f>I318*$J$366</f>
        <v>810.67165895406129</v>
      </c>
      <c r="K318" s="3">
        <v>568.23</v>
      </c>
      <c r="L318" s="3">
        <f>K318*$L$366</f>
        <v>930.71362006709057</v>
      </c>
      <c r="M318" s="3">
        <v>568.23</v>
      </c>
      <c r="N318" s="3">
        <f>M318*$N$366</f>
        <v>1072.7259022874257</v>
      </c>
      <c r="O318" s="3">
        <v>568.23</v>
      </c>
      <c r="P318" s="3">
        <f>O318*$P$366</f>
        <v>1219.6435013026619</v>
      </c>
      <c r="Q318" s="3">
        <v>568.23</v>
      </c>
      <c r="R318" s="3">
        <f>Q318*$R$366</f>
        <v>1335.1853901388065</v>
      </c>
      <c r="S318" s="3">
        <v>568.23</v>
      </c>
      <c r="T318" s="3">
        <f>S318*$T$366</f>
        <v>1476.0636826063533</v>
      </c>
      <c r="U318" s="3">
        <v>568.23</v>
      </c>
      <c r="V318" s="3">
        <f>U318*$V$366</f>
        <v>822.07139275750706</v>
      </c>
    </row>
    <row r="319" spans="1:22" s="20" customFormat="1" outlineLevel="1" x14ac:dyDescent="0.35">
      <c r="A319" s="18" t="s">
        <v>149</v>
      </c>
      <c r="B319" s="19" t="s">
        <v>124</v>
      </c>
      <c r="C319" s="19"/>
      <c r="D319" s="20">
        <f>SUM(D317:D318)</f>
        <v>5541458.5200000023</v>
      </c>
      <c r="E319" s="20">
        <f t="shared" ref="E319:V319" si="257">SUM(E317:E318)</f>
        <v>5541458.5200000023</v>
      </c>
      <c r="F319" s="20">
        <f t="shared" si="257"/>
        <v>114908.03999999978</v>
      </c>
      <c r="G319" s="20">
        <f t="shared" si="257"/>
        <v>115151.42999999977</v>
      </c>
      <c r="H319" s="20">
        <f t="shared" si="257"/>
        <v>163285.00663821725</v>
      </c>
      <c r="I319" s="20">
        <f t="shared" si="257"/>
        <v>115151.42999999977</v>
      </c>
      <c r="J319" s="20">
        <f t="shared" si="257"/>
        <v>164282.070269138</v>
      </c>
      <c r="K319" s="20">
        <f t="shared" si="257"/>
        <v>115151.42999999977</v>
      </c>
      <c r="L319" s="20">
        <f t="shared" si="257"/>
        <v>188608.49351706519</v>
      </c>
      <c r="M319" s="20">
        <f t="shared" si="257"/>
        <v>115151.42999999977</v>
      </c>
      <c r="N319" s="20">
        <f t="shared" si="257"/>
        <v>217387.18766421537</v>
      </c>
      <c r="O319" s="20">
        <f t="shared" si="257"/>
        <v>115151.42999999977</v>
      </c>
      <c r="P319" s="20">
        <f t="shared" si="257"/>
        <v>247159.94098377085</v>
      </c>
      <c r="Q319" s="20">
        <f t="shared" si="257"/>
        <v>115151.42999999977</v>
      </c>
      <c r="R319" s="20">
        <f t="shared" si="257"/>
        <v>270574.42759022082</v>
      </c>
      <c r="S319" s="20">
        <f t="shared" si="257"/>
        <v>115151.42999999977</v>
      </c>
      <c r="T319" s="20">
        <f t="shared" si="257"/>
        <v>299123.31947131862</v>
      </c>
      <c r="U319" s="20">
        <f t="shared" si="257"/>
        <v>115151.42999999977</v>
      </c>
      <c r="V319" s="20">
        <f t="shared" si="257"/>
        <v>166592.21871094167</v>
      </c>
    </row>
    <row r="320" spans="1:22" s="3" customFormat="1" outlineLevel="1" x14ac:dyDescent="0.35">
      <c r="A320" s="18" t="s">
        <v>149</v>
      </c>
      <c r="B320" s="10" t="s">
        <v>136</v>
      </c>
      <c r="C320" s="10" t="s">
        <v>24</v>
      </c>
      <c r="D320" s="3">
        <v>6866490.5500000007</v>
      </c>
      <c r="E320" s="3">
        <v>6866490.5500000007</v>
      </c>
      <c r="F320" s="3">
        <v>140897.64000000097</v>
      </c>
      <c r="G320" s="3">
        <v>140896.84000000099</v>
      </c>
      <c r="H320" s="3">
        <f>G320*$H$366</f>
        <v>199792.06037392709</v>
      </c>
      <c r="I320" s="3">
        <v>140095.920000001</v>
      </c>
      <c r="J320" s="3">
        <f>I320*$J$366</f>
        <v>199869.40478168393</v>
      </c>
      <c r="K320" s="3">
        <v>140095.920000001</v>
      </c>
      <c r="L320" s="3">
        <f>K320*$L$366</f>
        <v>229465.4996389322</v>
      </c>
      <c r="M320" s="3">
        <v>136763.52000000066</v>
      </c>
      <c r="N320" s="3">
        <f>M320*$N$366</f>
        <v>258187.30160675271</v>
      </c>
      <c r="O320" s="3">
        <v>136762.68000000066</v>
      </c>
      <c r="P320" s="3">
        <f>O320*$P$366</f>
        <v>293546.12372232432</v>
      </c>
      <c r="Q320" s="3">
        <v>136762.68000000066</v>
      </c>
      <c r="R320" s="3">
        <f>Q320*$R$366</f>
        <v>321354.96586281894</v>
      </c>
      <c r="S320" s="3">
        <v>136733.88000000067</v>
      </c>
      <c r="T320" s="3">
        <f>S320*$T$366</f>
        <v>355187.00957333506</v>
      </c>
      <c r="U320" s="3">
        <v>136731.48000000068</v>
      </c>
      <c r="V320" s="3">
        <f>U320*$V$366</f>
        <v>197812.5727212498</v>
      </c>
    </row>
    <row r="321" spans="1:22" s="3" customFormat="1" outlineLevel="1" x14ac:dyDescent="0.35">
      <c r="A321" s="18" t="s">
        <v>149</v>
      </c>
      <c r="B321" s="10"/>
      <c r="C321" s="10" t="s">
        <v>28</v>
      </c>
      <c r="D321" s="3">
        <v>238364</v>
      </c>
      <c r="E321" s="3">
        <v>238364</v>
      </c>
      <c r="F321" s="3">
        <v>2957.8300000000017</v>
      </c>
      <c r="G321" s="3">
        <v>4623.9699999999966</v>
      </c>
      <c r="H321" s="3">
        <f>G321*$H$366</f>
        <v>6556.8006593137252</v>
      </c>
      <c r="I321" s="3">
        <v>4623.9699999999966</v>
      </c>
      <c r="J321" s="3">
        <f>I321*$J$366</f>
        <v>6596.8383064143181</v>
      </c>
      <c r="K321" s="3">
        <v>4623.9699999999966</v>
      </c>
      <c r="L321" s="3">
        <f>K321*$L$366</f>
        <v>7573.6794216806957</v>
      </c>
      <c r="M321" s="3">
        <v>4623.9699999999966</v>
      </c>
      <c r="N321" s="3">
        <f>M321*$N$366</f>
        <v>8729.3039621279841</v>
      </c>
      <c r="O321" s="3">
        <v>4623.9699999999966</v>
      </c>
      <c r="P321" s="3">
        <f>O321*$P$366</f>
        <v>9924.845503965762</v>
      </c>
      <c r="Q321" s="3">
        <v>4623.9699999999966</v>
      </c>
      <c r="R321" s="3">
        <f>Q321*$R$366</f>
        <v>10865.067293948105</v>
      </c>
      <c r="S321" s="3">
        <v>4623.9699999999966</v>
      </c>
      <c r="T321" s="3">
        <f>S321*$T$366</f>
        <v>12011.463996025015</v>
      </c>
      <c r="U321" s="3">
        <v>4623.9699999999966</v>
      </c>
      <c r="V321" s="3">
        <f>U321*$V$366</f>
        <v>6689.6036076393839</v>
      </c>
    </row>
    <row r="322" spans="1:22" s="20" customFormat="1" outlineLevel="1" x14ac:dyDescent="0.35">
      <c r="A322" s="18" t="s">
        <v>149</v>
      </c>
      <c r="B322" s="19" t="s">
        <v>137</v>
      </c>
      <c r="C322" s="19"/>
      <c r="D322" s="20">
        <f>SUM(D320:D321)</f>
        <v>7104854.5500000007</v>
      </c>
      <c r="E322" s="20">
        <f t="shared" ref="E322:V322" si="258">SUM(E320:E321)</f>
        <v>7104854.5500000007</v>
      </c>
      <c r="F322" s="20">
        <f t="shared" si="258"/>
        <v>143855.47000000096</v>
      </c>
      <c r="G322" s="20">
        <f t="shared" si="258"/>
        <v>145520.81000000099</v>
      </c>
      <c r="H322" s="20">
        <f t="shared" si="258"/>
        <v>206348.8610332408</v>
      </c>
      <c r="I322" s="20">
        <f t="shared" si="258"/>
        <v>144719.890000001</v>
      </c>
      <c r="J322" s="20">
        <f t="shared" si="258"/>
        <v>206466.24308809824</v>
      </c>
      <c r="K322" s="20">
        <f t="shared" si="258"/>
        <v>144719.890000001</v>
      </c>
      <c r="L322" s="20">
        <f t="shared" si="258"/>
        <v>237039.17906061289</v>
      </c>
      <c r="M322" s="20">
        <f t="shared" si="258"/>
        <v>141387.49000000066</v>
      </c>
      <c r="N322" s="20">
        <f t="shared" si="258"/>
        <v>266916.60556888068</v>
      </c>
      <c r="O322" s="20">
        <f t="shared" si="258"/>
        <v>141386.65000000066</v>
      </c>
      <c r="P322" s="20">
        <f t="shared" si="258"/>
        <v>303470.96922629006</v>
      </c>
      <c r="Q322" s="20">
        <f t="shared" si="258"/>
        <v>141386.65000000066</v>
      </c>
      <c r="R322" s="20">
        <f t="shared" si="258"/>
        <v>332220.03315676702</v>
      </c>
      <c r="S322" s="20">
        <f t="shared" si="258"/>
        <v>141357.85000000068</v>
      </c>
      <c r="T322" s="20">
        <f t="shared" si="258"/>
        <v>367198.4735693601</v>
      </c>
      <c r="U322" s="20">
        <f t="shared" si="258"/>
        <v>141355.45000000068</v>
      </c>
      <c r="V322" s="20">
        <f t="shared" si="258"/>
        <v>204502.17632888918</v>
      </c>
    </row>
    <row r="323" spans="1:22" s="3" customFormat="1" outlineLevel="1" x14ac:dyDescent="0.35">
      <c r="A323" s="18" t="s">
        <v>149</v>
      </c>
      <c r="B323" s="10" t="s">
        <v>140</v>
      </c>
      <c r="C323" s="10" t="s">
        <v>24</v>
      </c>
      <c r="D323" s="3">
        <v>5301627.0600000005</v>
      </c>
      <c r="E323" s="3">
        <v>5301627.0600000005</v>
      </c>
      <c r="F323" s="3">
        <v>118130.87999999936</v>
      </c>
      <c r="G323" s="3">
        <v>118130.87999999936</v>
      </c>
      <c r="H323" s="3">
        <f>G323*$H$366</f>
        <v>167509.87395448217</v>
      </c>
      <c r="I323" s="3">
        <v>118130.87999999936</v>
      </c>
      <c r="J323" s="3">
        <f>I323*$J$366</f>
        <v>168532.73579941681</v>
      </c>
      <c r="K323" s="3">
        <v>109177.29999999935</v>
      </c>
      <c r="L323" s="3">
        <f>K323*$L$366</f>
        <v>178823.36397611909</v>
      </c>
      <c r="M323" s="3">
        <v>108365.03999999935</v>
      </c>
      <c r="N323" s="3">
        <f>M323*$N$366</f>
        <v>204575.58613662122</v>
      </c>
      <c r="O323" s="3">
        <v>108365.03999999935</v>
      </c>
      <c r="P323" s="3">
        <f>O323*$P$366</f>
        <v>232593.69763018886</v>
      </c>
      <c r="Q323" s="3">
        <v>108365.03999999935</v>
      </c>
      <c r="R323" s="3">
        <f>Q323*$R$366</f>
        <v>254628.26357250847</v>
      </c>
      <c r="S323" s="3">
        <v>108365.03999999935</v>
      </c>
      <c r="T323" s="3">
        <f>S323*$T$366</f>
        <v>281494.64126882394</v>
      </c>
      <c r="U323" s="3">
        <v>108365.03999999935</v>
      </c>
      <c r="V323" s="3">
        <f>U323*$V$366</f>
        <v>156774.19242036223</v>
      </c>
    </row>
    <row r="324" spans="1:22" s="3" customFormat="1" outlineLevel="1" x14ac:dyDescent="0.35">
      <c r="A324" s="18" t="s">
        <v>149</v>
      </c>
      <c r="B324" s="10"/>
      <c r="C324" s="10" t="s">
        <v>28</v>
      </c>
      <c r="D324" s="3">
        <v>24500</v>
      </c>
      <c r="E324" s="3">
        <v>24500</v>
      </c>
      <c r="F324" s="3">
        <v>510.35999999999996</v>
      </c>
      <c r="G324" s="3">
        <v>510.35999999999996</v>
      </c>
      <c r="H324" s="3">
        <f>G324*$H$366</f>
        <v>723.69171609836462</v>
      </c>
      <c r="I324" s="3">
        <v>510.35999999999996</v>
      </c>
      <c r="J324" s="3">
        <f>I324*$J$366</f>
        <v>728.11077884623251</v>
      </c>
      <c r="K324" s="3">
        <v>510.35999999999996</v>
      </c>
      <c r="L324" s="3">
        <f>K324*$L$366</f>
        <v>835.92735888186166</v>
      </c>
      <c r="M324" s="3">
        <v>510.35999999999996</v>
      </c>
      <c r="N324" s="3">
        <f>M324*$N$366</f>
        <v>963.47674619680504</v>
      </c>
      <c r="O324" s="3">
        <v>510.35999999999996</v>
      </c>
      <c r="P324" s="3">
        <f>O324*$P$366</f>
        <v>1095.4318802682478</v>
      </c>
      <c r="Q324" s="3">
        <v>510.35999999999996</v>
      </c>
      <c r="R324" s="3">
        <f>Q324*$R$366</f>
        <v>1199.2066869247333</v>
      </c>
      <c r="S324" s="3">
        <v>510.35999999999996</v>
      </c>
      <c r="T324" s="3">
        <f>S324*$T$366</f>
        <v>1325.7375729105793</v>
      </c>
      <c r="U324" s="3">
        <v>510.35999999999996</v>
      </c>
      <c r="V324" s="3">
        <f>U324*$V$366</f>
        <v>738.34953453306105</v>
      </c>
    </row>
    <row r="325" spans="1:22" s="20" customFormat="1" outlineLevel="1" x14ac:dyDescent="0.35">
      <c r="A325" s="18" t="s">
        <v>149</v>
      </c>
      <c r="B325" s="19" t="s">
        <v>141</v>
      </c>
      <c r="C325" s="19"/>
      <c r="D325" s="20">
        <f>SUM(D323:D324)</f>
        <v>5326127.0600000005</v>
      </c>
      <c r="E325" s="20">
        <f t="shared" ref="E325:V325" si="259">SUM(E323:E324)</f>
        <v>5326127.0600000005</v>
      </c>
      <c r="F325" s="20">
        <f t="shared" si="259"/>
        <v>118641.23999999936</v>
      </c>
      <c r="G325" s="20">
        <f t="shared" si="259"/>
        <v>118641.23999999936</v>
      </c>
      <c r="H325" s="20">
        <f t="shared" si="259"/>
        <v>168233.56567058054</v>
      </c>
      <c r="I325" s="20">
        <f t="shared" si="259"/>
        <v>118641.23999999936</v>
      </c>
      <c r="J325" s="20">
        <f t="shared" si="259"/>
        <v>169260.84657826304</v>
      </c>
      <c r="K325" s="20">
        <f t="shared" si="259"/>
        <v>109687.65999999935</v>
      </c>
      <c r="L325" s="20">
        <f t="shared" si="259"/>
        <v>179659.29133500095</v>
      </c>
      <c r="M325" s="20">
        <f t="shared" si="259"/>
        <v>108875.39999999935</v>
      </c>
      <c r="N325" s="20">
        <f t="shared" si="259"/>
        <v>205539.06288281802</v>
      </c>
      <c r="O325" s="20">
        <f t="shared" si="259"/>
        <v>108875.39999999935</v>
      </c>
      <c r="P325" s="20">
        <f t="shared" si="259"/>
        <v>233689.1295104571</v>
      </c>
      <c r="Q325" s="20">
        <f t="shared" si="259"/>
        <v>108875.39999999935</v>
      </c>
      <c r="R325" s="20">
        <f t="shared" si="259"/>
        <v>255827.4702594332</v>
      </c>
      <c r="S325" s="20">
        <f t="shared" si="259"/>
        <v>108875.39999999935</v>
      </c>
      <c r="T325" s="20">
        <f t="shared" si="259"/>
        <v>282820.37884173449</v>
      </c>
      <c r="U325" s="20">
        <f t="shared" si="259"/>
        <v>108875.39999999935</v>
      </c>
      <c r="V325" s="20">
        <f t="shared" si="259"/>
        <v>157512.54195489531</v>
      </c>
    </row>
    <row r="326" spans="1:22" s="20" customFormat="1" outlineLevel="1" x14ac:dyDescent="0.35">
      <c r="A326" s="18" t="s">
        <v>149</v>
      </c>
      <c r="B326" s="19" t="s">
        <v>155</v>
      </c>
      <c r="C326" s="19"/>
      <c r="D326" s="20">
        <f>D232+D235+D242+D245+D249+D253+D256+D258+D262+D267+D270+D274+D281+D288+D294+D299+D302+D309+D311+D316+D319+D322+D325</f>
        <v>623033569.08000159</v>
      </c>
      <c r="E326" s="20">
        <f t="shared" ref="E326:V326" si="260">E232+E235+E242+E245+E249+E253+E256+E258+E262+E267+E270+E274+E281+E288+E294+E299+E302+E309+E311+E316+E319+E322+E325</f>
        <v>605891320.4300015</v>
      </c>
      <c r="F326" s="20">
        <f t="shared" si="260"/>
        <v>13204472.969999984</v>
      </c>
      <c r="G326" s="20">
        <f t="shared" si="260"/>
        <v>15955174.289999949</v>
      </c>
      <c r="H326" s="20">
        <f t="shared" si="260"/>
        <v>22719999.999999993</v>
      </c>
      <c r="I326" s="20">
        <f t="shared" si="260"/>
        <v>15763204.889999943</v>
      </c>
      <c r="J326" s="20">
        <f t="shared" si="260"/>
        <v>22584144.51831916</v>
      </c>
      <c r="K326" s="20">
        <f t="shared" si="260"/>
        <v>15534773.689999944</v>
      </c>
      <c r="L326" s="20">
        <f t="shared" si="260"/>
        <v>25527703.622802418</v>
      </c>
      <c r="M326" s="20">
        <f t="shared" si="260"/>
        <v>15288619.539999943</v>
      </c>
      <c r="N326" s="20">
        <f t="shared" si="260"/>
        <v>28934593.727550611</v>
      </c>
      <c r="O326" s="20">
        <f t="shared" si="260"/>
        <v>14544867.699999943</v>
      </c>
      <c r="P326" s="20">
        <f t="shared" si="260"/>
        <v>31281869.149892911</v>
      </c>
      <c r="Q326" s="20">
        <f t="shared" si="260"/>
        <v>14139313.739999942</v>
      </c>
      <c r="R326" s="20">
        <f t="shared" si="260"/>
        <v>33274169.337702107</v>
      </c>
      <c r="S326" s="20">
        <f t="shared" si="260"/>
        <v>13848377.879999949</v>
      </c>
      <c r="T326" s="20">
        <f t="shared" si="260"/>
        <v>36010404.123721585</v>
      </c>
      <c r="U326" s="20">
        <f t="shared" si="260"/>
        <v>13616465.769999947</v>
      </c>
      <c r="V326" s="20">
        <f t="shared" si="260"/>
        <v>19782505.535386503</v>
      </c>
    </row>
    <row r="327" spans="1:22" s="3" customFormat="1" outlineLevel="1" x14ac:dyDescent="0.35">
      <c r="A327" s="22" t="s">
        <v>156</v>
      </c>
      <c r="B327" s="10" t="s">
        <v>30</v>
      </c>
      <c r="C327" s="10" t="s">
        <v>31</v>
      </c>
      <c r="D327" s="3">
        <v>136250849.79999998</v>
      </c>
      <c r="E327" s="3">
        <v>136250849.79999998</v>
      </c>
      <c r="F327" s="3">
        <v>2911633.1999999997</v>
      </c>
      <c r="G327" s="3">
        <v>2911633.1999999997</v>
      </c>
      <c r="I327" s="3">
        <v>2911633.1999999997</v>
      </c>
      <c r="K327" s="3">
        <v>2911633.1999999997</v>
      </c>
      <c r="M327" s="3">
        <v>2911633.1999999997</v>
      </c>
      <c r="O327" s="3">
        <v>2911633.1999999997</v>
      </c>
      <c r="Q327" s="3">
        <v>2911633.1999999997</v>
      </c>
      <c r="S327" s="3">
        <v>2911633.1999999997</v>
      </c>
      <c r="U327" s="3">
        <v>2911633.1999999997</v>
      </c>
    </row>
    <row r="328" spans="1:22" s="3" customFormat="1" outlineLevel="1" x14ac:dyDescent="0.35">
      <c r="A328" s="22" t="s">
        <v>156</v>
      </c>
      <c r="B328" s="10"/>
      <c r="C328" s="10" t="s">
        <v>32</v>
      </c>
      <c r="D328" s="3">
        <v>58974</v>
      </c>
      <c r="E328" s="3">
        <v>58974</v>
      </c>
      <c r="F328" s="3">
        <v>1228.68</v>
      </c>
      <c r="G328" s="3">
        <v>1228.68</v>
      </c>
      <c r="I328" s="3">
        <v>1228.68</v>
      </c>
      <c r="K328" s="3">
        <v>1228.68</v>
      </c>
      <c r="M328" s="3">
        <v>1228.68</v>
      </c>
      <c r="O328" s="3">
        <v>1228.68</v>
      </c>
      <c r="Q328" s="3">
        <v>1228.68</v>
      </c>
      <c r="S328" s="3">
        <v>1228.68</v>
      </c>
      <c r="U328" s="3">
        <v>1228.68</v>
      </c>
    </row>
    <row r="329" spans="1:22" s="24" customFormat="1" outlineLevel="1" x14ac:dyDescent="0.35">
      <c r="A329" s="22" t="s">
        <v>156</v>
      </c>
      <c r="B329" s="23" t="s">
        <v>35</v>
      </c>
      <c r="C329" s="23"/>
      <c r="D329" s="24">
        <f>SUM(D327:D328)</f>
        <v>136309823.79999998</v>
      </c>
      <c r="E329" s="24">
        <f t="shared" ref="E329:V329" si="261">SUM(E327:E328)</f>
        <v>136309823.79999998</v>
      </c>
      <c r="F329" s="24">
        <f t="shared" si="261"/>
        <v>2912861.88</v>
      </c>
      <c r="G329" s="24">
        <f t="shared" si="261"/>
        <v>2912861.88</v>
      </c>
      <c r="H329" s="24">
        <f t="shared" si="261"/>
        <v>0</v>
      </c>
      <c r="I329" s="24">
        <f t="shared" si="261"/>
        <v>2912861.88</v>
      </c>
      <c r="J329" s="24">
        <f t="shared" si="261"/>
        <v>0</v>
      </c>
      <c r="K329" s="24">
        <f t="shared" si="261"/>
        <v>2912861.88</v>
      </c>
      <c r="L329" s="24">
        <f t="shared" si="261"/>
        <v>0</v>
      </c>
      <c r="M329" s="24">
        <f t="shared" si="261"/>
        <v>2912861.88</v>
      </c>
      <c r="N329" s="24">
        <f t="shared" si="261"/>
        <v>0</v>
      </c>
      <c r="O329" s="24">
        <f t="shared" si="261"/>
        <v>2912861.88</v>
      </c>
      <c r="P329" s="24">
        <f t="shared" si="261"/>
        <v>0</v>
      </c>
      <c r="Q329" s="24">
        <f t="shared" si="261"/>
        <v>2912861.88</v>
      </c>
      <c r="R329" s="24">
        <f t="shared" si="261"/>
        <v>0</v>
      </c>
      <c r="S329" s="24">
        <f t="shared" si="261"/>
        <v>2912861.88</v>
      </c>
      <c r="T329" s="24">
        <f t="shared" si="261"/>
        <v>0</v>
      </c>
      <c r="U329" s="24">
        <f t="shared" si="261"/>
        <v>2912861.88</v>
      </c>
      <c r="V329" s="24">
        <f t="shared" si="261"/>
        <v>0</v>
      </c>
    </row>
    <row r="330" spans="1:22" s="24" customFormat="1" outlineLevel="1" x14ac:dyDescent="0.35">
      <c r="A330" s="22" t="s">
        <v>156</v>
      </c>
      <c r="B330" s="23" t="s">
        <v>157</v>
      </c>
      <c r="C330" s="23"/>
      <c r="D330" s="24">
        <f>D329</f>
        <v>136309823.79999998</v>
      </c>
      <c r="E330" s="24">
        <f t="shared" ref="E330:V330" si="262">E329</f>
        <v>136309823.79999998</v>
      </c>
      <c r="F330" s="24">
        <f t="shared" si="262"/>
        <v>2912861.88</v>
      </c>
      <c r="G330" s="24">
        <f t="shared" si="262"/>
        <v>2912861.88</v>
      </c>
      <c r="H330" s="24">
        <f t="shared" si="262"/>
        <v>0</v>
      </c>
      <c r="I330" s="24">
        <f t="shared" si="262"/>
        <v>2912861.88</v>
      </c>
      <c r="J330" s="24">
        <f t="shared" si="262"/>
        <v>0</v>
      </c>
      <c r="K330" s="24">
        <f t="shared" si="262"/>
        <v>2912861.88</v>
      </c>
      <c r="L330" s="24">
        <f t="shared" si="262"/>
        <v>0</v>
      </c>
      <c r="M330" s="24">
        <f t="shared" si="262"/>
        <v>2912861.88</v>
      </c>
      <c r="N330" s="24">
        <f t="shared" si="262"/>
        <v>0</v>
      </c>
      <c r="O330" s="24">
        <f t="shared" si="262"/>
        <v>2912861.88</v>
      </c>
      <c r="P330" s="24">
        <f t="shared" si="262"/>
        <v>0</v>
      </c>
      <c r="Q330" s="24">
        <f t="shared" si="262"/>
        <v>2912861.88</v>
      </c>
      <c r="R330" s="24">
        <f t="shared" si="262"/>
        <v>0</v>
      </c>
      <c r="S330" s="24">
        <f t="shared" si="262"/>
        <v>2912861.88</v>
      </c>
      <c r="T330" s="24">
        <f t="shared" si="262"/>
        <v>0</v>
      </c>
      <c r="U330" s="24">
        <f t="shared" si="262"/>
        <v>2912861.88</v>
      </c>
      <c r="V330" s="24">
        <f t="shared" si="262"/>
        <v>0</v>
      </c>
    </row>
    <row r="331" spans="1:22" s="25" customFormat="1" x14ac:dyDescent="0.35">
      <c r="B331" s="26" t="s">
        <v>158</v>
      </c>
      <c r="C331" s="26"/>
      <c r="D331" s="25">
        <f>D222+D326+D329</f>
        <v>1145040434.7199967</v>
      </c>
      <c r="E331" s="25">
        <f t="shared" ref="E331:V331" si="263">E222+E326+E329</f>
        <v>1103828736.4899995</v>
      </c>
      <c r="F331" s="25">
        <f t="shared" si="263"/>
        <v>23479673.079999983</v>
      </c>
      <c r="G331" s="25">
        <f t="shared" si="263"/>
        <v>28304622.509999949</v>
      </c>
      <c r="H331" s="25">
        <f t="shared" si="263"/>
        <v>39048599.999999993</v>
      </c>
      <c r="I331" s="25">
        <f t="shared" si="263"/>
        <v>27939772.399999939</v>
      </c>
      <c r="J331" s="25">
        <f t="shared" si="263"/>
        <v>39509944.51831916</v>
      </c>
      <c r="K331" s="25">
        <f t="shared" si="263"/>
        <v>27489534.939999938</v>
      </c>
      <c r="L331" s="25">
        <f t="shared" si="263"/>
        <v>44921203.622802421</v>
      </c>
      <c r="M331" s="25">
        <f t="shared" si="263"/>
        <v>26822184.399999935</v>
      </c>
      <c r="N331" s="25">
        <f t="shared" si="263"/>
        <v>51578793.727550611</v>
      </c>
      <c r="O331" s="25">
        <f t="shared" si="263"/>
        <v>25916690.529999938</v>
      </c>
      <c r="P331" s="25">
        <f t="shared" si="263"/>
        <v>58331869.149892911</v>
      </c>
      <c r="Q331" s="25">
        <f t="shared" si="263"/>
        <v>25397615.679999933</v>
      </c>
      <c r="R331" s="25">
        <f t="shared" si="263"/>
        <v>62554169.33770211</v>
      </c>
      <c r="S331" s="25">
        <f t="shared" si="263"/>
        <v>24782037.74999994</v>
      </c>
      <c r="T331" s="25">
        <f t="shared" si="263"/>
        <v>67505704.123721585</v>
      </c>
      <c r="U331" s="25">
        <f t="shared" si="263"/>
        <v>24480914.139999937</v>
      </c>
      <c r="V331" s="25">
        <f t="shared" si="263"/>
        <v>29729216.433780961</v>
      </c>
    </row>
    <row r="332" spans="1:22" s="28" customFormat="1" x14ac:dyDescent="0.35">
      <c r="A332" s="27" t="s">
        <v>159</v>
      </c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</row>
    <row r="333" spans="1:22" s="28" customFormat="1" x14ac:dyDescent="0.35">
      <c r="A333" s="27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1:22" s="28" customFormat="1" x14ac:dyDescent="0.35">
      <c r="A334" s="30" t="s">
        <v>160</v>
      </c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>
        <v>27098378</v>
      </c>
      <c r="V334" s="32">
        <f t="shared" ref="V334" si="264">U334*$V$354</f>
        <v>29525289.101605546</v>
      </c>
    </row>
    <row r="335" spans="1:22" s="28" customFormat="1" x14ac:dyDescent="0.35">
      <c r="A335" s="30" t="s">
        <v>161</v>
      </c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>
        <f>U334+U222</f>
        <v>35049964.489999995</v>
      </c>
      <c r="V335" s="32">
        <f>V334+V222</f>
        <v>39472000</v>
      </c>
    </row>
    <row r="336" spans="1:22" s="28" customFormat="1" x14ac:dyDescent="0.35">
      <c r="A336" s="27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</row>
    <row r="337" spans="1:22" s="28" customFormat="1" x14ac:dyDescent="0.35">
      <c r="A337" s="33" t="s">
        <v>162</v>
      </c>
      <c r="B337" s="31"/>
      <c r="C337" s="31"/>
      <c r="D337" s="32"/>
      <c r="E337" s="32"/>
      <c r="F337" s="32"/>
      <c r="G337" s="32"/>
      <c r="H337" s="32"/>
      <c r="I337" s="32">
        <v>810462.59</v>
      </c>
      <c r="J337" s="32">
        <f>I337*J366</f>
        <v>1156255.4816808426</v>
      </c>
      <c r="K337" s="32">
        <v>874462.08250000002</v>
      </c>
      <c r="L337" s="32">
        <f>K337*$L$366</f>
        <v>1432296.3771975816</v>
      </c>
      <c r="M337" s="32">
        <v>1266372.9125000001</v>
      </c>
      <c r="N337" s="32">
        <f>M337*$N$366</f>
        <v>2390706.2724493914</v>
      </c>
      <c r="O337" s="32">
        <f>874462.0825+391910.83</f>
        <v>1266372.9125000001</v>
      </c>
      <c r="P337" s="32">
        <f>O337*$P$366</f>
        <v>2718130.8501070864</v>
      </c>
      <c r="Q337" s="32">
        <v>1266372.9125000001</v>
      </c>
      <c r="R337" s="32">
        <f>Q337*$R$366</f>
        <v>2975630.6622978882</v>
      </c>
      <c r="S337" s="32">
        <v>1266372.9125000001</v>
      </c>
      <c r="T337" s="32">
        <f>S337*$T$366</f>
        <v>3289595.8762784144</v>
      </c>
      <c r="U337" s="32">
        <f>14043657.78375+4659297.13</f>
        <v>18702954.91375</v>
      </c>
      <c r="V337" s="32">
        <f>U337*$V$366</f>
        <v>27057994.46461349</v>
      </c>
    </row>
    <row r="338" spans="1:22" s="28" customFormat="1" x14ac:dyDescent="0.35">
      <c r="A338" s="33" t="s">
        <v>163</v>
      </c>
      <c r="B338" s="31"/>
      <c r="C338" s="31"/>
      <c r="D338" s="32"/>
      <c r="E338" s="32"/>
      <c r="F338" s="32"/>
      <c r="G338" s="32"/>
      <c r="H338" s="32"/>
      <c r="I338" s="32">
        <f>I326+I337</f>
        <v>16573667.479999943</v>
      </c>
      <c r="J338" s="32">
        <f t="shared" ref="J338:V338" si="265">J337+J326</f>
        <v>23740400.000000004</v>
      </c>
      <c r="K338" s="32">
        <f t="shared" si="265"/>
        <v>16409235.772499943</v>
      </c>
      <c r="L338" s="32">
        <f t="shared" si="265"/>
        <v>26960000</v>
      </c>
      <c r="M338" s="32">
        <f t="shared" si="265"/>
        <v>16554992.452499943</v>
      </c>
      <c r="N338" s="32">
        <f t="shared" si="265"/>
        <v>31325300.000000004</v>
      </c>
      <c r="O338" s="32">
        <f t="shared" si="265"/>
        <v>15811240.612499943</v>
      </c>
      <c r="P338" s="32">
        <f t="shared" si="265"/>
        <v>34000000</v>
      </c>
      <c r="Q338" s="32">
        <f t="shared" si="265"/>
        <v>15405686.652499942</v>
      </c>
      <c r="R338" s="32">
        <f t="shared" si="265"/>
        <v>36249799.999999993</v>
      </c>
      <c r="S338" s="32">
        <f t="shared" si="265"/>
        <v>15114750.792499948</v>
      </c>
      <c r="T338" s="32">
        <f t="shared" si="265"/>
        <v>39300000</v>
      </c>
      <c r="U338" s="32">
        <f>U337+U326</f>
        <v>32319420.683749948</v>
      </c>
      <c r="V338" s="32">
        <f t="shared" si="265"/>
        <v>46840499.999999993</v>
      </c>
    </row>
    <row r="339" spans="1:22" s="28" customFormat="1" x14ac:dyDescent="0.35">
      <c r="A339" s="27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</row>
    <row r="340" spans="1:22" x14ac:dyDescent="0.35">
      <c r="A340" s="34" t="s">
        <v>164</v>
      </c>
      <c r="B340" s="35"/>
      <c r="C340" s="35"/>
      <c r="D340" s="36">
        <v>5750131.7199999997</v>
      </c>
      <c r="E340" s="36">
        <v>5750131.7199999997</v>
      </c>
      <c r="F340" s="36">
        <v>157416.78048942355</v>
      </c>
      <c r="G340" s="36">
        <v>157416.78048942355</v>
      </c>
      <c r="H340" s="36"/>
      <c r="I340" s="36">
        <v>157416.78048942355</v>
      </c>
      <c r="J340" s="36"/>
      <c r="K340" s="36">
        <v>157416.78048942355</v>
      </c>
      <c r="L340" s="36"/>
      <c r="M340" s="36">
        <v>157416.78048942355</v>
      </c>
      <c r="N340" s="36"/>
      <c r="O340" s="36">
        <v>157416.78048942355</v>
      </c>
      <c r="P340" s="36"/>
      <c r="Q340" s="36">
        <v>157416.78048942355</v>
      </c>
      <c r="R340" s="36"/>
      <c r="S340" s="36">
        <v>157416.78048942355</v>
      </c>
      <c r="T340" s="36"/>
      <c r="U340" s="36">
        <v>157416.78048942355</v>
      </c>
      <c r="V340" s="35"/>
    </row>
    <row r="341" spans="1:22" hidden="1" x14ac:dyDescent="0.35">
      <c r="A341" s="37" t="s">
        <v>165</v>
      </c>
      <c r="B341" s="35"/>
      <c r="C341" s="35"/>
      <c r="D341" s="38">
        <v>6163062.5600000778</v>
      </c>
      <c r="E341" s="38">
        <v>6163062.5600000778</v>
      </c>
      <c r="F341" s="38">
        <v>168721.2595105764</v>
      </c>
      <c r="G341" s="38">
        <v>168721.2595105764</v>
      </c>
      <c r="H341" s="38"/>
      <c r="I341" s="38">
        <v>168721.2595105764</v>
      </c>
      <c r="J341" s="38"/>
      <c r="K341" s="38">
        <v>168721.2595105764</v>
      </c>
      <c r="L341" s="38"/>
      <c r="M341" s="38">
        <v>168721.2595105764</v>
      </c>
      <c r="N341" s="38"/>
      <c r="O341" s="38">
        <v>168721.2595105764</v>
      </c>
      <c r="P341" s="38"/>
      <c r="Q341" s="38">
        <v>168721.2595105764</v>
      </c>
      <c r="R341" s="38"/>
      <c r="S341" s="38">
        <v>168721.2595105764</v>
      </c>
      <c r="T341" s="38"/>
      <c r="U341" s="38">
        <v>168721.2595105764</v>
      </c>
      <c r="V341" s="39"/>
    </row>
    <row r="342" spans="1:22" hidden="1" x14ac:dyDescent="0.35">
      <c r="A342" s="40"/>
      <c r="B342"/>
      <c r="C342"/>
      <c r="F342" s="3">
        <f>F73/E73</f>
        <v>2.7376204175023663E-2</v>
      </c>
      <c r="G342" s="3">
        <v>2.7376204260138901E-2</v>
      </c>
      <c r="I342" s="3">
        <f>I74/E74</f>
        <v>2.5564268666893958E-2</v>
      </c>
      <c r="K342" s="3">
        <f>K74/$E$73</f>
        <v>3.3903223350855685E-4</v>
      </c>
      <c r="M342" s="3">
        <f>M74/$E$73</f>
        <v>3.3903223350855685E-4</v>
      </c>
      <c r="O342" s="3">
        <f>O74/$E$73</f>
        <v>3.3903223350855685E-4</v>
      </c>
      <c r="Q342" s="3">
        <f>Q74/$E$73</f>
        <v>3.3903223350855685E-4</v>
      </c>
      <c r="S342" s="3">
        <f>S74/$E$73</f>
        <v>3.3903223350855685E-4</v>
      </c>
      <c r="U342" s="3">
        <f>U74/$E$73</f>
        <v>3.3903223350855685E-4</v>
      </c>
    </row>
    <row r="343" spans="1:22" x14ac:dyDescent="0.35">
      <c r="A343" s="40"/>
      <c r="B343"/>
      <c r="C343"/>
    </row>
    <row r="344" spans="1:22" s="3" customFormat="1" x14ac:dyDescent="0.35">
      <c r="A344" s="41" t="s">
        <v>166</v>
      </c>
      <c r="B344" s="42"/>
      <c r="C344" s="42"/>
      <c r="D344" s="42">
        <f>D49+D103+D120+D128+D139+D155</f>
        <v>25901550.699999999</v>
      </c>
      <c r="E344" s="42">
        <f t="shared" ref="E344:V344" si="266">E49+E103+E120+E128+E139+E155</f>
        <v>25901655.839999996</v>
      </c>
      <c r="F344" s="42">
        <f t="shared" si="266"/>
        <v>667256.17999999982</v>
      </c>
      <c r="G344" s="42">
        <f>G49+G103+G120+G128+G139+G155</f>
        <v>656993.59999999986</v>
      </c>
      <c r="H344" s="42">
        <f>H49+H103+H120+H128+H139+H155</f>
        <v>2183607.636584654</v>
      </c>
      <c r="I344" s="42">
        <f t="shared" si="266"/>
        <v>642008.71999999974</v>
      </c>
      <c r="J344" s="42">
        <f t="shared" si="266"/>
        <v>2137762.4893494998</v>
      </c>
      <c r="K344" s="42">
        <f t="shared" si="266"/>
        <v>632686.01999999955</v>
      </c>
      <c r="L344" s="42">
        <f t="shared" si="266"/>
        <v>2092743.1657241196</v>
      </c>
      <c r="M344" s="42">
        <f t="shared" si="266"/>
        <v>599586.04</v>
      </c>
      <c r="N344" s="42">
        <f t="shared" si="266"/>
        <v>2049577.4342635074</v>
      </c>
      <c r="O344" s="42">
        <f t="shared" si="266"/>
        <v>569701.54</v>
      </c>
      <c r="P344" s="42">
        <f t="shared" si="266"/>
        <v>2002656.8553947485</v>
      </c>
      <c r="Q344" s="42">
        <f t="shared" si="266"/>
        <v>563910.62</v>
      </c>
      <c r="R344" s="42">
        <f t="shared" si="266"/>
        <v>1962302.2138131931</v>
      </c>
      <c r="S344" s="42">
        <f t="shared" si="266"/>
        <v>553011.77000000014</v>
      </c>
      <c r="T344" s="42">
        <f t="shared" si="266"/>
        <v>1924973.6367469137</v>
      </c>
      <c r="U344" s="42">
        <f t="shared" si="266"/>
        <v>548583.47000000009</v>
      </c>
      <c r="V344" s="42">
        <f t="shared" si="266"/>
        <v>1880700.2912076106</v>
      </c>
    </row>
    <row r="345" spans="1:22" s="3" customFormat="1" x14ac:dyDescent="0.35">
      <c r="A345" s="41" t="s">
        <v>167</v>
      </c>
      <c r="B345" s="42"/>
      <c r="C345" s="42"/>
      <c r="D345" s="42">
        <f>D240+D265+D277+D285+D297+D305</f>
        <v>2018474.0400000012</v>
      </c>
      <c r="E345" s="42">
        <f t="shared" ref="E345:V345" si="267">E240+E265+E277+E285+E297+E305</f>
        <v>2018474.0400000012</v>
      </c>
      <c r="F345" s="42">
        <f t="shared" si="267"/>
        <v>50127.359999999957</v>
      </c>
      <c r="G345" s="42">
        <f t="shared" si="267"/>
        <v>50127.269999999953</v>
      </c>
      <c r="H345" s="42">
        <f t="shared" si="267"/>
        <v>166604.80341534645</v>
      </c>
      <c r="I345" s="42">
        <f t="shared" si="267"/>
        <v>50123.789999999957</v>
      </c>
      <c r="J345" s="42">
        <f t="shared" si="267"/>
        <v>166902.34065050009</v>
      </c>
      <c r="K345" s="42">
        <f t="shared" si="267"/>
        <v>49726.179999999949</v>
      </c>
      <c r="L345" s="42">
        <f t="shared" si="267"/>
        <v>164479.88427588044</v>
      </c>
      <c r="M345" s="42">
        <f t="shared" si="267"/>
        <v>47151.40999999996</v>
      </c>
      <c r="N345" s="42">
        <f t="shared" si="267"/>
        <v>161178.64573649276</v>
      </c>
      <c r="O345" s="42">
        <f t="shared" si="267"/>
        <v>45951.759999999958</v>
      </c>
      <c r="P345" s="42">
        <f t="shared" si="267"/>
        <v>161533.01460525123</v>
      </c>
      <c r="Q345" s="42">
        <f t="shared" si="267"/>
        <v>44812.309999999961</v>
      </c>
      <c r="R345" s="42">
        <f t="shared" si="267"/>
        <v>155938.35618680672</v>
      </c>
      <c r="S345" s="42">
        <f t="shared" si="267"/>
        <v>42050.209999999963</v>
      </c>
      <c r="T345" s="42">
        <f t="shared" si="267"/>
        <v>146372.19325308633</v>
      </c>
      <c r="U345" s="42">
        <f t="shared" si="267"/>
        <v>42013.19999999999</v>
      </c>
      <c r="V345" s="42">
        <f t="shared" si="267"/>
        <v>144033.20879238955</v>
      </c>
    </row>
    <row r="346" spans="1:22" s="43" customFormat="1" ht="13.5" customHeight="1" x14ac:dyDescent="0.35">
      <c r="A346" s="43" t="s">
        <v>168</v>
      </c>
      <c r="D346" s="43">
        <f>D344+D345</f>
        <v>27920024.740000002</v>
      </c>
      <c r="E346" s="43">
        <f t="shared" ref="E346:V346" si="268">E344+E345</f>
        <v>27920129.879999999</v>
      </c>
      <c r="F346" s="43">
        <f t="shared" si="268"/>
        <v>717383.5399999998</v>
      </c>
      <c r="G346" s="43">
        <f t="shared" si="268"/>
        <v>707120.86999999976</v>
      </c>
      <c r="H346" s="43">
        <f t="shared" si="268"/>
        <v>2350212.4400000004</v>
      </c>
      <c r="I346" s="43">
        <f t="shared" si="268"/>
        <v>692132.50999999966</v>
      </c>
      <c r="J346" s="43">
        <f t="shared" si="268"/>
        <v>2304664.83</v>
      </c>
      <c r="K346" s="43">
        <f t="shared" si="268"/>
        <v>682412.19999999949</v>
      </c>
      <c r="L346" s="43">
        <f t="shared" si="268"/>
        <v>2257223.0500000003</v>
      </c>
      <c r="M346" s="43">
        <f t="shared" si="268"/>
        <v>646737.44999999995</v>
      </c>
      <c r="N346" s="43">
        <f t="shared" si="268"/>
        <v>2210756.08</v>
      </c>
      <c r="O346" s="43">
        <f t="shared" si="268"/>
        <v>615653.30000000005</v>
      </c>
      <c r="P346" s="43">
        <f t="shared" si="268"/>
        <v>2164189.8699999996</v>
      </c>
      <c r="Q346" s="43">
        <f t="shared" si="268"/>
        <v>608722.92999999993</v>
      </c>
      <c r="R346" s="43">
        <f t="shared" si="268"/>
        <v>2118240.5699999998</v>
      </c>
      <c r="S346" s="43">
        <f t="shared" si="268"/>
        <v>595061.9800000001</v>
      </c>
      <c r="T346" s="43">
        <f t="shared" si="268"/>
        <v>2071345.83</v>
      </c>
      <c r="U346" s="43">
        <f t="shared" si="268"/>
        <v>590596.67000000004</v>
      </c>
      <c r="V346" s="43">
        <f t="shared" si="268"/>
        <v>2024733.5000000002</v>
      </c>
    </row>
    <row r="347" spans="1:22" hidden="1" x14ac:dyDescent="0.35">
      <c r="A347" s="44"/>
      <c r="B347" s="45"/>
      <c r="C347" s="45"/>
      <c r="D347" s="42"/>
      <c r="E347" s="42"/>
      <c r="F347" s="42"/>
      <c r="G347" s="42"/>
      <c r="H347" s="46">
        <v>2350212.44</v>
      </c>
      <c r="I347" s="42"/>
      <c r="J347" s="46">
        <v>2304664.83</v>
      </c>
      <c r="K347" s="42"/>
      <c r="L347" s="46">
        <v>2257223.0499999998</v>
      </c>
      <c r="M347" s="42"/>
      <c r="N347" s="42">
        <v>2210756.08</v>
      </c>
      <c r="O347" s="42"/>
      <c r="P347" s="42">
        <v>2164189.87</v>
      </c>
      <c r="Q347" s="42"/>
      <c r="R347" s="42">
        <v>2118240.5699999998</v>
      </c>
      <c r="S347" s="42"/>
      <c r="T347" s="42">
        <v>2071345.83</v>
      </c>
      <c r="U347" s="42"/>
      <c r="V347" s="42">
        <v>2024733.5</v>
      </c>
    </row>
    <row r="348" spans="1:22" hidden="1" x14ac:dyDescent="0.35">
      <c r="A348" s="40"/>
      <c r="B348"/>
      <c r="C348"/>
      <c r="H348" s="47">
        <f>H347/G346</f>
        <v>3.3236360850161315</v>
      </c>
      <c r="J348" s="47">
        <f>J347/I346</f>
        <v>3.3298028870223146</v>
      </c>
      <c r="L348" s="47">
        <f>L347/K346</f>
        <v>3.3077120397319999</v>
      </c>
      <c r="N348" s="47">
        <f>N347/M346</f>
        <v>3.4183208039058202</v>
      </c>
      <c r="P348" s="47">
        <f>P347/O346</f>
        <v>3.5152737263001756</v>
      </c>
      <c r="R348" s="47">
        <f>R347/Q346</f>
        <v>3.4798107079685665</v>
      </c>
      <c r="T348" s="47">
        <f>T347/S346</f>
        <v>3.4808908981212339</v>
      </c>
      <c r="V348" s="47">
        <f>V347/U346</f>
        <v>3.4282846532135034</v>
      </c>
    </row>
    <row r="349" spans="1:22" x14ac:dyDescent="0.35">
      <c r="A349" s="40"/>
      <c r="B349"/>
      <c r="C349"/>
    </row>
    <row r="350" spans="1:22" x14ac:dyDescent="0.35">
      <c r="A350" s="44" t="s">
        <v>169</v>
      </c>
      <c r="B350" s="45"/>
      <c r="C350" s="45"/>
      <c r="D350" s="42">
        <f>D14+D15+D48+D63+D73+D75+D96+D102+D119+D130+D133+D135+D138+D176</f>
        <v>135035083.27999777</v>
      </c>
      <c r="E350" s="42">
        <f t="shared" ref="E350:V350" si="269">E14+E15+E48+E63+E73+E75+E96+E102+E119+E130+E133+E135+E138+E176</f>
        <v>134452804.17000064</v>
      </c>
      <c r="F350" s="42">
        <f t="shared" si="269"/>
        <v>1977370.46</v>
      </c>
      <c r="G350" s="42">
        <f t="shared" si="269"/>
        <v>4095859.7899999991</v>
      </c>
      <c r="H350" s="42">
        <f>H14+H15+H48+H63+H73+H75+H96+H102+H119+H130+H133+H135+H138+H176</f>
        <v>6598928.5798204308</v>
      </c>
      <c r="I350" s="42">
        <f t="shared" si="269"/>
        <v>4095857.8499999992</v>
      </c>
      <c r="J350" s="42">
        <f t="shared" si="269"/>
        <v>7025264.3019542536</v>
      </c>
      <c r="K350" s="42">
        <f t="shared" si="269"/>
        <v>3942672.179999995</v>
      </c>
      <c r="L350" s="42">
        <f t="shared" si="269"/>
        <v>8111485.5604709219</v>
      </c>
      <c r="M350" s="42">
        <f>M14+M15+M48+M63+M73+M75+M96+M102+M119+M130+M133+M135+M138+M176</f>
        <v>3626963.2499999907</v>
      </c>
      <c r="N350" s="42">
        <f t="shared" si="269"/>
        <v>9312411.1956341639</v>
      </c>
      <c r="O350" s="42">
        <f t="shared" si="269"/>
        <v>3616687.129999991</v>
      </c>
      <c r="P350" s="42">
        <f t="shared" si="269"/>
        <v>11482497.771205552</v>
      </c>
      <c r="Q350" s="42">
        <f t="shared" si="269"/>
        <v>3613662.9299999909</v>
      </c>
      <c r="R350" s="42">
        <f t="shared" si="269"/>
        <v>12686060.315526634</v>
      </c>
      <c r="S350" s="42">
        <f t="shared" si="269"/>
        <v>3363652.6599999876</v>
      </c>
      <c r="T350" s="42">
        <f t="shared" si="269"/>
        <v>13319115.464559216</v>
      </c>
      <c r="U350" s="42">
        <f t="shared" si="269"/>
        <v>3363640.4899999877</v>
      </c>
      <c r="V350" s="42">
        <f t="shared" si="269"/>
        <v>3664885.6954137916</v>
      </c>
    </row>
    <row r="351" spans="1:22" x14ac:dyDescent="0.35">
      <c r="A351" s="44" t="s">
        <v>170</v>
      </c>
      <c r="B351" s="45"/>
      <c r="C351" s="45"/>
      <c r="D351" s="42">
        <f>D5+D6+D8+D9+D11+D12+D13+D17+D18+D19+D21+D22+D23+D25+D26+D27+D29+D30+D31+D33+D34+D36+D37+D39+D40+D42+D43+D44+D46+D47+D50+D52+D53+D55+D57+D58+D60+D61+D62+D65+D66+D68+D69+D71+D72+D74+D77+D78+D80+D81+D82+D84+D85+D86+D88+D89+D90+D92+D94+D95+D98+D99+D101+D104+D106+D107+D108+D110+D111+D113+D114+D115+D117+D118+D121+D123+D124+D126+D127+D129+D132+D134+D137+D140+D142+D143+D145+D146+D147+D149+D150+D151+D153+D154+D156+D158+D159+D161+D162+D164+D165+D167+D168+D170+D171+D172+D174+D175+D178+D181+D179+D182+D184+D185+D186+D187+D189+D190+D191+D193+D194+D195+D197+D198+D199+D201+D202+D203+D205+D206+D208+D209+D210+D212+D213+D215+D216+D218+D219+D220</f>
        <v>224760407.85999733</v>
      </c>
      <c r="E351" s="42">
        <f t="shared" ref="E351:V351" si="270">E5+E6+E8+E9+E11+E12+E13+E17+E18+E19+E21+E22+E23+E25+E26+E27+E29+E30+E31+E33+E34+E36+E37+E39+E40+E42+E43+E44+E46+E47+E50+E52+E53+E55+E57+E58+E60+E61+E62+E65+E66+E68+E69+E71+E72+E74+E77+E78+E80+E81+E82+E84+E85+E86+E88+E89+E90+E92+E94+E95+E98+E99+E101+E104+E106+E107+E108+E110+E111+E113+E114+E115+E117+E118+E121+E123+E124+E126+E127+E129+E132+E134+E137+E140+E142+E143+E145+E146+E147+E149+E150+E151+E153+E154+E156+E158+E159+E161+E162+E164+E165+E167+E168+E170+E171+E172+E174+E175+E178+E181+E179+E182+E184+E185+E186+E187+E189+E190+E191+E193+E194+E195+E197+E198+E199+E201+E202+E203+E205+E206+E208+E209+E210+E212+E213+E215+E216+E218+E219+E220</f>
        <v>201273132.24999729</v>
      </c>
      <c r="F351" s="42">
        <f t="shared" si="270"/>
        <v>4717711.589999998</v>
      </c>
      <c r="G351" s="42">
        <f t="shared" si="270"/>
        <v>4683732.950000002</v>
      </c>
      <c r="H351" s="42">
        <f t="shared" si="270"/>
        <v>7546063.7835949156</v>
      </c>
      <c r="I351" s="42">
        <f t="shared" si="270"/>
        <v>4525839.0600000015</v>
      </c>
      <c r="J351" s="42">
        <f t="shared" si="270"/>
        <v>7762773.2086962443</v>
      </c>
      <c r="K351" s="42">
        <f t="shared" si="270"/>
        <v>4466541.1700000009</v>
      </c>
      <c r="L351" s="42">
        <f t="shared" si="270"/>
        <v>9189271.2738049477</v>
      </c>
      <c r="M351" s="42">
        <f t="shared" si="270"/>
        <v>4394153.6900000004</v>
      </c>
      <c r="N351" s="42">
        <f t="shared" si="270"/>
        <v>11282211.370102325</v>
      </c>
      <c r="O351" s="42">
        <f t="shared" si="270"/>
        <v>4272572.2800000021</v>
      </c>
      <c r="P351" s="42">
        <f t="shared" si="270"/>
        <v>13564845.373399701</v>
      </c>
      <c r="Q351" s="42">
        <f t="shared" si="270"/>
        <v>4167866.5099999988</v>
      </c>
      <c r="R351" s="42">
        <f t="shared" si="270"/>
        <v>14631637.470660178</v>
      </c>
      <c r="S351" s="42">
        <f t="shared" si="270"/>
        <v>4104133.5599999982</v>
      </c>
      <c r="T351" s="42">
        <f t="shared" si="270"/>
        <v>16251210.898693869</v>
      </c>
      <c r="U351" s="42">
        <f t="shared" si="270"/>
        <v>4039362.5300000026</v>
      </c>
      <c r="V351" s="42">
        <f t="shared" si="270"/>
        <v>4401124.911773053</v>
      </c>
    </row>
    <row r="352" spans="1:22" x14ac:dyDescent="0.35">
      <c r="A352" s="48" t="s">
        <v>171</v>
      </c>
      <c r="B352" s="49"/>
      <c r="C352" s="45"/>
      <c r="D352" s="50">
        <f>D350+D351</f>
        <v>359795491.1399951</v>
      </c>
      <c r="E352" s="50">
        <f t="shared" ref="E352:V352" si="271">E350+E351</f>
        <v>335725936.41999793</v>
      </c>
      <c r="F352" s="50">
        <f t="shared" si="271"/>
        <v>6695082.049999998</v>
      </c>
      <c r="G352" s="50">
        <f t="shared" si="271"/>
        <v>8779592.7400000021</v>
      </c>
      <c r="H352" s="50">
        <f t="shared" si="271"/>
        <v>14144992.363415346</v>
      </c>
      <c r="I352" s="50">
        <f t="shared" si="271"/>
        <v>8621696.9100000001</v>
      </c>
      <c r="J352" s="50">
        <f t="shared" si="271"/>
        <v>14788037.510650497</v>
      </c>
      <c r="K352" s="50">
        <f t="shared" si="271"/>
        <v>8409213.3499999959</v>
      </c>
      <c r="L352" s="50">
        <f t="shared" si="271"/>
        <v>17300756.834275872</v>
      </c>
      <c r="M352" s="50">
        <f t="shared" si="271"/>
        <v>8021116.9399999911</v>
      </c>
      <c r="N352" s="50">
        <f t="shared" si="271"/>
        <v>20594622.565736488</v>
      </c>
      <c r="O352" s="50">
        <f t="shared" si="271"/>
        <v>7889259.4099999927</v>
      </c>
      <c r="P352" s="50">
        <f t="shared" si="271"/>
        <v>25047343.144605253</v>
      </c>
      <c r="Q352" s="50">
        <f t="shared" si="271"/>
        <v>7781529.4399999902</v>
      </c>
      <c r="R352" s="50">
        <f t="shared" si="271"/>
        <v>27317697.786186814</v>
      </c>
      <c r="S352" s="50">
        <f t="shared" si="271"/>
        <v>7467786.2199999858</v>
      </c>
      <c r="T352" s="50">
        <f t="shared" si="271"/>
        <v>29570326.363253087</v>
      </c>
      <c r="U352" s="50">
        <f t="shared" si="271"/>
        <v>7403003.0199999902</v>
      </c>
      <c r="V352" s="50">
        <f t="shared" si="271"/>
        <v>8066010.6071868446</v>
      </c>
    </row>
    <row r="353" spans="1:22" hidden="1" x14ac:dyDescent="0.35">
      <c r="G353" s="3">
        <v>16328600</v>
      </c>
      <c r="H353" s="3">
        <f>G353-H344</f>
        <v>14144992.363415346</v>
      </c>
      <c r="I353" s="3">
        <v>16925800</v>
      </c>
      <c r="J353" s="3">
        <f>I353-J344</f>
        <v>14788037.510650501</v>
      </c>
      <c r="K353" s="3">
        <v>19393500</v>
      </c>
      <c r="L353" s="3">
        <f>K353-L344</f>
        <v>17300756.834275879</v>
      </c>
      <c r="M353" s="3">
        <v>22644200</v>
      </c>
      <c r="N353" s="3">
        <f>M353-N344</f>
        <v>20594622.565736491</v>
      </c>
      <c r="O353" s="3">
        <v>27050000</v>
      </c>
      <c r="P353" s="3">
        <f>O353-P344</f>
        <v>25047343.144605253</v>
      </c>
      <c r="Q353" s="3">
        <v>29280000</v>
      </c>
      <c r="R353" s="3">
        <f>Q353-R344</f>
        <v>27317697.786186807</v>
      </c>
      <c r="S353" s="3">
        <v>31495300</v>
      </c>
      <c r="T353" s="3">
        <f>S353-T344</f>
        <v>29570326.363253087</v>
      </c>
      <c r="U353" s="3">
        <v>39472000</v>
      </c>
      <c r="V353" s="3">
        <f>U353-V344</f>
        <v>37591299.708792388</v>
      </c>
    </row>
    <row r="354" spans="1:22" hidden="1" x14ac:dyDescent="0.35">
      <c r="G354" s="3">
        <f>G352+G346-G222</f>
        <v>50127.269999999553</v>
      </c>
      <c r="H354" s="17">
        <f>(H353)/G352</f>
        <v>1.6111216980453404</v>
      </c>
      <c r="J354" s="17">
        <f>J353/I352</f>
        <v>1.7152119431962844</v>
      </c>
      <c r="L354" s="17">
        <f>L353/K352</f>
        <v>2.057357342976188</v>
      </c>
      <c r="N354" s="17">
        <f>N353/M352</f>
        <v>2.5675504695654658</v>
      </c>
      <c r="P354" s="17">
        <f>P353/O352</f>
        <v>3.1748662127723439</v>
      </c>
      <c r="R354" s="17">
        <f>R353/Q352</f>
        <v>3.5105820773180603</v>
      </c>
      <c r="T354" s="17">
        <f>T353/S352</f>
        <v>3.9597178457062396</v>
      </c>
      <c r="V354" s="17">
        <f>V353/(U352+U334)</f>
        <v>1.0895592755258467</v>
      </c>
    </row>
    <row r="355" spans="1:22" hidden="1" x14ac:dyDescent="0.35">
      <c r="H355" s="51">
        <f>G353/G222</f>
        <v>1.7303502995342697</v>
      </c>
      <c r="J355" s="51">
        <f>I353/I222</f>
        <v>1.8271090075646117</v>
      </c>
      <c r="L355" s="51">
        <f>K353/K222</f>
        <v>2.144848024337171</v>
      </c>
      <c r="N355" s="51">
        <f>M353/M222</f>
        <v>2.6267231399265798</v>
      </c>
      <c r="P355" s="51">
        <f>O353/O222</f>
        <v>3.1977922773127379</v>
      </c>
      <c r="R355" s="51">
        <f>Q353/Q222</f>
        <v>3.5085028218392154</v>
      </c>
      <c r="T355" s="51">
        <f>S353/S222</f>
        <v>3.9267040560386977</v>
      </c>
      <c r="V355" s="51">
        <f>U353/U335</f>
        <v>1.1261637657653445</v>
      </c>
    </row>
    <row r="356" spans="1:22" x14ac:dyDescent="0.35">
      <c r="V356" s="3"/>
    </row>
    <row r="357" spans="1:22" x14ac:dyDescent="0.35">
      <c r="A357" s="45" t="s">
        <v>172</v>
      </c>
      <c r="B357" s="52"/>
      <c r="C357" s="52"/>
      <c r="D357" s="42">
        <f t="shared" ref="D357:V357" si="272">D224</f>
        <v>48984801.800000004</v>
      </c>
      <c r="E357" s="42">
        <f t="shared" si="272"/>
        <v>52390638.650000006</v>
      </c>
      <c r="F357" s="42">
        <f t="shared" si="272"/>
        <v>1514213.8800000004</v>
      </c>
      <c r="G357" s="42">
        <f t="shared" si="272"/>
        <v>1506630.1400000006</v>
      </c>
      <c r="H357" s="42">
        <f t="shared" si="272"/>
        <v>2136405.1875972254</v>
      </c>
      <c r="I357" s="42">
        <f t="shared" si="272"/>
        <v>1492434.3599999999</v>
      </c>
      <c r="J357" s="42">
        <f t="shared" si="272"/>
        <v>2129198.103762988</v>
      </c>
      <c r="K357" s="42">
        <f t="shared" si="272"/>
        <v>1492434.3599999999</v>
      </c>
      <c r="L357" s="42">
        <f t="shared" si="272"/>
        <v>2444483.7229785672</v>
      </c>
      <c r="M357" s="42">
        <f t="shared" si="272"/>
        <v>1471102.7400000012</v>
      </c>
      <c r="N357" s="42">
        <f t="shared" si="272"/>
        <v>2777202.9180507986</v>
      </c>
      <c r="O357" s="42">
        <f t="shared" si="272"/>
        <v>1264015.56</v>
      </c>
      <c r="P357" s="42">
        <f t="shared" si="272"/>
        <v>2713071.0509818997</v>
      </c>
      <c r="Q357" s="42">
        <f t="shared" si="272"/>
        <v>1264015.56</v>
      </c>
      <c r="R357" s="42">
        <f t="shared" si="272"/>
        <v>2970091.5274098902</v>
      </c>
      <c r="S357" s="42">
        <f t="shared" si="272"/>
        <v>1263532.4100000001</v>
      </c>
      <c r="T357" s="42">
        <f t="shared" si="272"/>
        <v>3282217.2398449234</v>
      </c>
      <c r="U357" s="42">
        <f t="shared" si="272"/>
        <v>1258692</v>
      </c>
      <c r="V357" s="42">
        <f t="shared" si="272"/>
        <v>1820978.6274795982</v>
      </c>
    </row>
    <row r="358" spans="1:22" x14ac:dyDescent="0.35">
      <c r="A358" s="45" t="s">
        <v>173</v>
      </c>
      <c r="B358" s="52"/>
      <c r="C358" s="52"/>
      <c r="D358" s="42">
        <f t="shared" ref="D358:V358" si="273">D225+D227+D231+D238+D239+D247+D251+D261+D264+D269+D276+D280+D284+D287+D291+D292+D296+D304+D308+D315</f>
        <v>287995069.2800017</v>
      </c>
      <c r="E358" s="42">
        <f t="shared" si="273"/>
        <v>281896862.58000165</v>
      </c>
      <c r="F358" s="42">
        <f t="shared" si="273"/>
        <v>5314686.3199999901</v>
      </c>
      <c r="G358" s="42">
        <f t="shared" si="273"/>
        <v>6786269.9699999522</v>
      </c>
      <c r="H358" s="42">
        <f t="shared" si="273"/>
        <v>9622947.2538914941</v>
      </c>
      <c r="I358" s="42">
        <f t="shared" si="273"/>
        <v>6778724.2699999511</v>
      </c>
      <c r="J358" s="42">
        <f t="shared" si="273"/>
        <v>9670942.4872903917</v>
      </c>
      <c r="K358" s="42">
        <f t="shared" si="273"/>
        <v>6762823.6699999515</v>
      </c>
      <c r="L358" s="42">
        <f t="shared" si="273"/>
        <v>11076944.370732028</v>
      </c>
      <c r="M358" s="42">
        <f t="shared" si="273"/>
        <v>6691363.6199999508</v>
      </c>
      <c r="N358" s="42">
        <f t="shared" si="273"/>
        <v>12632207.163996449</v>
      </c>
      <c r="O358" s="42">
        <f t="shared" si="273"/>
        <v>6396252.9899999499</v>
      </c>
      <c r="P358" s="42">
        <f t="shared" si="273"/>
        <v>13728856.962746002</v>
      </c>
      <c r="Q358" s="42">
        <f t="shared" si="273"/>
        <v>6243204.8299999516</v>
      </c>
      <c r="R358" s="42">
        <f t="shared" si="273"/>
        <v>14669827.141579933</v>
      </c>
      <c r="S358" s="42">
        <f t="shared" si="273"/>
        <v>6110837.7999999532</v>
      </c>
      <c r="T358" s="42">
        <f t="shared" si="273"/>
        <v>15873828.81382193</v>
      </c>
      <c r="U358" s="42">
        <f>U225+U227+U231+U238+U239+U247+U251+U261+U264+U269+U276+U280+U284+U287+U291+U292+U296+U304+U308+U315</f>
        <v>6054046.7999999532</v>
      </c>
      <c r="V358" s="42">
        <f t="shared" si="273"/>
        <v>8758528.5618413128</v>
      </c>
    </row>
    <row r="359" spans="1:22" ht="15" customHeight="1" x14ac:dyDescent="0.35">
      <c r="A359" s="45" t="s">
        <v>174</v>
      </c>
      <c r="B359" s="52"/>
      <c r="C359" s="52"/>
      <c r="D359" s="42">
        <f t="shared" ref="D359:V359" si="274">D230+D237+D279+D283+D290+D307+D314</f>
        <v>64908760.450000018</v>
      </c>
      <c r="E359" s="42">
        <f t="shared" si="274"/>
        <v>64842142.410000011</v>
      </c>
      <c r="F359" s="42">
        <f t="shared" si="274"/>
        <v>1744031.59</v>
      </c>
      <c r="G359" s="42">
        <f t="shared" si="274"/>
        <v>3048956.86</v>
      </c>
      <c r="H359" s="42">
        <f t="shared" si="274"/>
        <v>4323428.2120920168</v>
      </c>
      <c r="I359" s="42">
        <f t="shared" si="274"/>
        <v>2922708.6100000003</v>
      </c>
      <c r="J359" s="42">
        <f t="shared" si="274"/>
        <v>4169714.794199564</v>
      </c>
      <c r="K359" s="42">
        <f t="shared" si="274"/>
        <v>2813061.5199999996</v>
      </c>
      <c r="L359" s="42">
        <f t="shared" si="274"/>
        <v>4607561.499305971</v>
      </c>
      <c r="M359" s="42">
        <f t="shared" si="274"/>
        <v>2718021.32</v>
      </c>
      <c r="N359" s="42">
        <f t="shared" si="274"/>
        <v>5131182.5720807752</v>
      </c>
      <c r="O359" s="42">
        <f t="shared" si="274"/>
        <v>2626847.1899999995</v>
      </c>
      <c r="P359" s="42">
        <f t="shared" si="274"/>
        <v>5638239.9806392798</v>
      </c>
      <c r="Q359" s="42">
        <f t="shared" si="274"/>
        <v>2467567.189999999</v>
      </c>
      <c r="R359" s="42">
        <f t="shared" si="274"/>
        <v>5798109.3241713168</v>
      </c>
      <c r="S359" s="42">
        <f t="shared" si="274"/>
        <v>2315643.6699999995</v>
      </c>
      <c r="T359" s="42">
        <f t="shared" si="274"/>
        <v>6015235.9487254992</v>
      </c>
      <c r="U359" s="42">
        <f t="shared" si="274"/>
        <v>2150258.0499999998</v>
      </c>
      <c r="V359" s="42">
        <f t="shared" si="274"/>
        <v>3110827.7105248598</v>
      </c>
    </row>
    <row r="360" spans="1:22" x14ac:dyDescent="0.35">
      <c r="A360" s="45" t="s">
        <v>175</v>
      </c>
      <c r="B360" s="52"/>
      <c r="C360" s="52"/>
      <c r="D360" s="42">
        <f t="shared" ref="D360:V360" si="275">D223+D226+D228+D229+D233+D234+D236+D241+D243+D244+D246+D248+D250+D252+D254+D255+D257+D259+D260+D263+D266+D268+D271+D272+D273+D275+D278+D282+D286+D289+D293+D295+D298+D300+D301+D303+D306+D310+D312+D313+D317+D318+D320+D321+D323+D324</f>
        <v>219126463.51000008</v>
      </c>
      <c r="E360" s="42">
        <f t="shared" si="275"/>
        <v>204743202.75000003</v>
      </c>
      <c r="F360" s="42">
        <f t="shared" si="275"/>
        <v>4581413.8199999947</v>
      </c>
      <c r="G360" s="42">
        <f t="shared" si="275"/>
        <v>4563190.0499999952</v>
      </c>
      <c r="H360" s="42">
        <f t="shared" si="275"/>
        <v>6470614.5430039167</v>
      </c>
      <c r="I360" s="42">
        <f t="shared" si="275"/>
        <v>4519213.8599999947</v>
      </c>
      <c r="J360" s="42">
        <f t="shared" si="275"/>
        <v>6447386.7924157139</v>
      </c>
      <c r="K360" s="42">
        <f t="shared" si="275"/>
        <v>4416727.9599999944</v>
      </c>
      <c r="L360" s="42">
        <f t="shared" si="275"/>
        <v>7234234.1455099694</v>
      </c>
      <c r="M360" s="42">
        <f t="shared" si="275"/>
        <v>4360980.4499999946</v>
      </c>
      <c r="N360" s="42">
        <f t="shared" si="275"/>
        <v>8232822.4276860887</v>
      </c>
      <c r="O360" s="42">
        <f t="shared" si="275"/>
        <v>4211800.1999999946</v>
      </c>
      <c r="P360" s="42">
        <f t="shared" si="275"/>
        <v>9040168.1409204751</v>
      </c>
      <c r="Q360" s="42">
        <f t="shared" si="275"/>
        <v>4119713.8499999945</v>
      </c>
      <c r="R360" s="42">
        <f t="shared" si="275"/>
        <v>9680202.9883541595</v>
      </c>
      <c r="S360" s="42">
        <f t="shared" si="275"/>
        <v>4116313.7899999949</v>
      </c>
      <c r="T360" s="42">
        <f t="shared" si="275"/>
        <v>10692749.928076141</v>
      </c>
      <c r="U360" s="42">
        <f t="shared" si="275"/>
        <v>4111455.7199999937</v>
      </c>
      <c r="V360" s="42">
        <f t="shared" si="275"/>
        <v>5948137.4267483465</v>
      </c>
    </row>
    <row r="361" spans="1:22" x14ac:dyDescent="0.35">
      <c r="A361" s="53" t="s">
        <v>176</v>
      </c>
      <c r="B361" s="54"/>
      <c r="C361" s="52"/>
      <c r="D361" s="55">
        <f>D357+D358+D359+D360</f>
        <v>621015095.04000187</v>
      </c>
      <c r="E361" s="55">
        <f t="shared" ref="E361:V361" si="276">E357+E358+E359+E360</f>
        <v>603872846.39000177</v>
      </c>
      <c r="F361" s="55">
        <f t="shared" si="276"/>
        <v>13154345.609999985</v>
      </c>
      <c r="G361" s="55">
        <f t="shared" si="276"/>
        <v>15905047.019999947</v>
      </c>
      <c r="H361" s="55">
        <f t="shared" si="276"/>
        <v>22553395.196584653</v>
      </c>
      <c r="I361" s="55">
        <f t="shared" si="276"/>
        <v>15713081.099999946</v>
      </c>
      <c r="J361" s="55">
        <f t="shared" si="276"/>
        <v>22417242.177668657</v>
      </c>
      <c r="K361" s="55">
        <f t="shared" si="276"/>
        <v>15485047.509999946</v>
      </c>
      <c r="L361" s="55">
        <f t="shared" si="276"/>
        <v>25363223.738526534</v>
      </c>
      <c r="M361" s="55">
        <f t="shared" si="276"/>
        <v>15241468.129999947</v>
      </c>
      <c r="N361" s="55">
        <f t="shared" si="276"/>
        <v>28773415.08181411</v>
      </c>
      <c r="O361" s="55">
        <f t="shared" si="276"/>
        <v>14498915.939999945</v>
      </c>
      <c r="P361" s="55">
        <f t="shared" si="276"/>
        <v>31120336.135287657</v>
      </c>
      <c r="Q361" s="55">
        <f t="shared" si="276"/>
        <v>14094501.429999946</v>
      </c>
      <c r="R361" s="55">
        <f t="shared" si="276"/>
        <v>33118230.981515296</v>
      </c>
      <c r="S361" s="55">
        <f t="shared" si="276"/>
        <v>13806327.669999948</v>
      </c>
      <c r="T361" s="55">
        <f t="shared" si="276"/>
        <v>35864031.930468492</v>
      </c>
      <c r="U361" s="55">
        <f>U357+U358+U359+U360</f>
        <v>13574452.569999946</v>
      </c>
      <c r="V361" s="55">
        <f t="shared" si="276"/>
        <v>19638472.326594118</v>
      </c>
    </row>
    <row r="362" spans="1:22" hidden="1" x14ac:dyDescent="0.35">
      <c r="A362" s="56" t="s">
        <v>177</v>
      </c>
      <c r="B362" s="64" t="s">
        <v>178</v>
      </c>
      <c r="C362" s="64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</row>
    <row r="363" spans="1:22" hidden="1" x14ac:dyDescent="0.35">
      <c r="A363" s="56" t="s">
        <v>179</v>
      </c>
      <c r="B363" s="64" t="s">
        <v>178</v>
      </c>
      <c r="C363" s="64"/>
      <c r="D363" s="57"/>
      <c r="E363" s="57"/>
      <c r="F363" s="57"/>
      <c r="G363" s="57"/>
      <c r="H363" s="57"/>
      <c r="I363" s="57">
        <v>810463</v>
      </c>
      <c r="J363" s="57">
        <f>I363*J366</f>
        <v>1156256.0666119095</v>
      </c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</row>
    <row r="364" spans="1:22" hidden="1" x14ac:dyDescent="0.35">
      <c r="A364" s="58"/>
      <c r="B364" s="59"/>
      <c r="C364" s="59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</row>
    <row r="365" spans="1:22" hidden="1" x14ac:dyDescent="0.35">
      <c r="G365" s="3">
        <v>22720000</v>
      </c>
      <c r="H365" s="3">
        <f>G365-H345</f>
        <v>22553395.196584653</v>
      </c>
      <c r="I365" s="3">
        <v>23740400</v>
      </c>
      <c r="J365" s="3">
        <f>I365-J345</f>
        <v>23573497.659349501</v>
      </c>
      <c r="K365" s="3">
        <v>26960000</v>
      </c>
      <c r="L365" s="3">
        <f>K365-L345</f>
        <v>26795520.11572412</v>
      </c>
      <c r="M365" s="3">
        <v>31325300</v>
      </c>
      <c r="N365" s="3">
        <f>M365-N345</f>
        <v>31164121.354263507</v>
      </c>
      <c r="O365" s="3">
        <v>34000000</v>
      </c>
      <c r="P365" s="3">
        <f>O365-P345</f>
        <v>33838466.985394746</v>
      </c>
      <c r="Q365" s="3">
        <v>36249800</v>
      </c>
      <c r="R365" s="3">
        <f>Q365-R345</f>
        <v>36093861.643813193</v>
      </c>
      <c r="S365" s="3">
        <v>39300000</v>
      </c>
      <c r="T365" s="3">
        <f>S365-T345</f>
        <v>39153627.806746915</v>
      </c>
      <c r="U365" s="3">
        <v>46840500</v>
      </c>
      <c r="V365" s="3">
        <f>U365-V345</f>
        <v>46696466.791207612</v>
      </c>
    </row>
    <row r="366" spans="1:22" hidden="1" x14ac:dyDescent="0.35">
      <c r="C366" s="10"/>
      <c r="H366" s="17">
        <f>H365/G361</f>
        <v>1.4180024220126277</v>
      </c>
      <c r="J366" s="17">
        <f>J365/(I361+I337)</f>
        <v>1.4266611388945696</v>
      </c>
      <c r="L366" s="17">
        <f>L365/(K361+K337)</f>
        <v>1.6379170759500388</v>
      </c>
      <c r="N366" s="17">
        <f>N365/(M361+M337)</f>
        <v>1.8878374994059195</v>
      </c>
      <c r="P366" s="17">
        <f>P365/(O361+O337)</f>
        <v>2.1463905483741827</v>
      </c>
      <c r="R366" s="17">
        <f>R365/(Q361+Q337)</f>
        <v>2.3497270297921728</v>
      </c>
      <c r="T366" s="17">
        <f>T365/(S361+S337)</f>
        <v>2.5976518005144982</v>
      </c>
      <c r="V366" s="17">
        <f>V365/(U361+U337)</f>
        <v>1.4467229691454289</v>
      </c>
    </row>
    <row r="367" spans="1:22" hidden="1" x14ac:dyDescent="0.35">
      <c r="H367" s="51">
        <f>G365/G326</f>
        <v>1.4239894586573063</v>
      </c>
      <c r="J367" s="51">
        <f>I365/I338</f>
        <v>1.4324168159309592</v>
      </c>
      <c r="L367" s="51">
        <f>K365/K338</f>
        <v>1.6429771851521546</v>
      </c>
      <c r="N367" s="51">
        <f>M365/M338</f>
        <v>1.8921965739265327</v>
      </c>
      <c r="P367" s="51">
        <f>O365/O338</f>
        <v>2.1503688947166175</v>
      </c>
      <c r="R367" s="51">
        <f>Q365/Q338</f>
        <v>2.3530142354360817</v>
      </c>
      <c r="T367" s="51">
        <f>S365/S338</f>
        <v>2.6001090285591046</v>
      </c>
      <c r="V367" s="51">
        <f>U365/U338</f>
        <v>1.4492988738362871</v>
      </c>
    </row>
    <row r="368" spans="1:22" hidden="1" x14ac:dyDescent="0.35">
      <c r="H368" s="3">
        <f>H361+H345</f>
        <v>22720000</v>
      </c>
    </row>
    <row r="371" spans="1:22" ht="22.5" customHeight="1" x14ac:dyDescent="0.35">
      <c r="A371" s="45" t="s">
        <v>180</v>
      </c>
      <c r="B371" s="52"/>
      <c r="C371" s="52"/>
      <c r="D371" s="42"/>
      <c r="E371" s="42"/>
      <c r="F371" s="42"/>
      <c r="G371" s="61">
        <f t="shared" ref="G371:V371" si="277">G350</f>
        <v>4095859.7899999991</v>
      </c>
      <c r="H371" s="42">
        <f t="shared" si="277"/>
        <v>6598928.5798204308</v>
      </c>
      <c r="I371" s="61">
        <f>I350</f>
        <v>4095857.8499999992</v>
      </c>
      <c r="J371" s="42">
        <f t="shared" si="277"/>
        <v>7025264.3019542536</v>
      </c>
      <c r="K371" s="61">
        <f t="shared" si="277"/>
        <v>3942672.179999995</v>
      </c>
      <c r="L371" s="42">
        <f t="shared" si="277"/>
        <v>8111485.5604709219</v>
      </c>
      <c r="M371" s="61">
        <f t="shared" si="277"/>
        <v>3626963.2499999907</v>
      </c>
      <c r="N371" s="42">
        <f t="shared" si="277"/>
        <v>9312411.1956341639</v>
      </c>
      <c r="O371" s="61">
        <f t="shared" si="277"/>
        <v>3616687.129999991</v>
      </c>
      <c r="P371" s="42">
        <f t="shared" si="277"/>
        <v>11482497.771205552</v>
      </c>
      <c r="Q371" s="61">
        <f t="shared" si="277"/>
        <v>3613662.9299999909</v>
      </c>
      <c r="R371" s="42">
        <f t="shared" si="277"/>
        <v>12686060.315526634</v>
      </c>
      <c r="S371" s="61">
        <f t="shared" si="277"/>
        <v>3363652.6599999876</v>
      </c>
      <c r="T371" s="42">
        <f t="shared" si="277"/>
        <v>13319115.464559216</v>
      </c>
      <c r="U371" s="61">
        <f t="shared" si="277"/>
        <v>3363640.4899999877</v>
      </c>
      <c r="V371" s="42">
        <f t="shared" si="277"/>
        <v>3664885.6954137916</v>
      </c>
    </row>
    <row r="372" spans="1:22" x14ac:dyDescent="0.35">
      <c r="A372" s="45" t="s">
        <v>181</v>
      </c>
      <c r="B372" s="52"/>
      <c r="C372" s="52"/>
      <c r="D372" s="42"/>
      <c r="E372" s="42"/>
      <c r="F372" s="42"/>
      <c r="G372" s="61">
        <f t="shared" ref="G372:T372" si="278">G351+G344</f>
        <v>5340726.5500000017</v>
      </c>
      <c r="H372" s="42">
        <f t="shared" si="278"/>
        <v>9729671.4201795701</v>
      </c>
      <c r="I372" s="61">
        <f t="shared" si="278"/>
        <v>5167847.7800000012</v>
      </c>
      <c r="J372" s="42">
        <f t="shared" si="278"/>
        <v>9900535.6980457436</v>
      </c>
      <c r="K372" s="61">
        <f t="shared" si="278"/>
        <v>5099227.1900000004</v>
      </c>
      <c r="L372" s="42">
        <f t="shared" si="278"/>
        <v>11282014.439529067</v>
      </c>
      <c r="M372" s="61">
        <f t="shared" si="278"/>
        <v>4993739.7300000004</v>
      </c>
      <c r="N372" s="42">
        <f t="shared" si="278"/>
        <v>13331788.804365832</v>
      </c>
      <c r="O372" s="61">
        <f t="shared" si="278"/>
        <v>4842273.8200000022</v>
      </c>
      <c r="P372" s="42">
        <f t="shared" si="278"/>
        <v>15567502.22879445</v>
      </c>
      <c r="Q372" s="61">
        <f t="shared" si="278"/>
        <v>4731777.129999999</v>
      </c>
      <c r="R372" s="42">
        <f t="shared" si="278"/>
        <v>16593939.684473371</v>
      </c>
      <c r="S372" s="61">
        <f t="shared" si="278"/>
        <v>4657145.3299999982</v>
      </c>
      <c r="T372" s="42">
        <f t="shared" si="278"/>
        <v>18176184.535440784</v>
      </c>
      <c r="U372" s="61">
        <f>U351+U344+U334</f>
        <v>31686324.000000004</v>
      </c>
      <c r="V372" s="42">
        <f>V351+V344+V334</f>
        <v>35807114.304586209</v>
      </c>
    </row>
    <row r="373" spans="1:22" x14ac:dyDescent="0.35">
      <c r="A373" s="45" t="s">
        <v>182</v>
      </c>
      <c r="B373" s="52"/>
      <c r="C373" s="52"/>
      <c r="D373" s="42"/>
      <c r="E373" s="42"/>
      <c r="F373" s="42"/>
      <c r="G373" s="61">
        <f t="shared" ref="G373:V373" si="279">G371+G372</f>
        <v>9436586.3399999999</v>
      </c>
      <c r="H373" s="41">
        <f>H371+H372</f>
        <v>16328600</v>
      </c>
      <c r="I373" s="61">
        <f t="shared" si="279"/>
        <v>9263705.6300000008</v>
      </c>
      <c r="J373" s="42">
        <f t="shared" si="279"/>
        <v>16925799.999999996</v>
      </c>
      <c r="K373" s="61">
        <f t="shared" si="279"/>
        <v>9041899.3699999955</v>
      </c>
      <c r="L373" s="41">
        <f t="shared" si="279"/>
        <v>19393499.999999989</v>
      </c>
      <c r="M373" s="61">
        <f t="shared" si="279"/>
        <v>8620702.9799999911</v>
      </c>
      <c r="N373" s="41">
        <f t="shared" si="279"/>
        <v>22644199.999999996</v>
      </c>
      <c r="O373" s="61">
        <f t="shared" si="279"/>
        <v>8458960.9499999937</v>
      </c>
      <c r="P373" s="41">
        <f t="shared" si="279"/>
        <v>27050000</v>
      </c>
      <c r="Q373" s="61">
        <f t="shared" si="279"/>
        <v>8345440.0599999893</v>
      </c>
      <c r="R373" s="41">
        <f t="shared" si="279"/>
        <v>29280000.000000007</v>
      </c>
      <c r="S373" s="61">
        <f t="shared" si="279"/>
        <v>8020797.9899999853</v>
      </c>
      <c r="T373" s="41">
        <f t="shared" si="279"/>
        <v>31495300</v>
      </c>
      <c r="U373" s="61">
        <f t="shared" si="279"/>
        <v>35049964.489999995</v>
      </c>
      <c r="V373" s="41">
        <f t="shared" si="279"/>
        <v>39472000</v>
      </c>
    </row>
    <row r="374" spans="1:22" x14ac:dyDescent="0.35">
      <c r="A374" s="45" t="s">
        <v>183</v>
      </c>
      <c r="B374" s="52"/>
      <c r="C374" s="52"/>
      <c r="D374" s="42"/>
      <c r="E374" s="42"/>
      <c r="F374" s="42"/>
      <c r="G374" s="61">
        <v>1.7303502995342697</v>
      </c>
      <c r="H374" s="42"/>
      <c r="I374" s="61">
        <v>1.8271090075646117</v>
      </c>
      <c r="J374" s="42"/>
      <c r="K374" s="61">
        <v>2.144848024337171</v>
      </c>
      <c r="L374" s="42"/>
      <c r="M374" s="61">
        <v>2.6267231399265798</v>
      </c>
      <c r="N374" s="42"/>
      <c r="O374" s="61">
        <v>3.1977922773127379</v>
      </c>
      <c r="P374" s="42"/>
      <c r="Q374" s="61">
        <v>3.5085028218392154</v>
      </c>
      <c r="R374" s="42"/>
      <c r="S374" s="61">
        <v>3.9267040560386977</v>
      </c>
      <c r="T374" s="42"/>
      <c r="U374" s="61">
        <v>1.1261637657653445</v>
      </c>
      <c r="V374" s="45"/>
    </row>
    <row r="375" spans="1:22" x14ac:dyDescent="0.35">
      <c r="A375" s="44" t="s">
        <v>184</v>
      </c>
      <c r="B375" s="52"/>
      <c r="C375" s="52"/>
      <c r="D375" s="42"/>
      <c r="E375" s="42"/>
      <c r="F375" s="42"/>
      <c r="G375" s="62">
        <f>G373*G374</f>
        <v>16328599.999999998</v>
      </c>
      <c r="H375" s="32" t="b">
        <f>IF(G375=H373,TRUE,FALSE)</f>
        <v>1</v>
      </c>
      <c r="I375" s="62">
        <f>I373*I374</f>
        <v>16925800.000000007</v>
      </c>
      <c r="J375" s="32" t="b">
        <f>IF(I375=J373,TRUE,FALSE)</f>
        <v>1</v>
      </c>
      <c r="K375" s="62">
        <f>K373*K374</f>
        <v>19393500</v>
      </c>
      <c r="L375" s="32" t="b">
        <f>IF(K375=L373,TRUE,FALSE)</f>
        <v>1</v>
      </c>
      <c r="M375" s="62">
        <f>M373*M374</f>
        <v>22644200</v>
      </c>
      <c r="N375" s="32" t="b">
        <f>IF(M375=N373,TRUE,FALSE)</f>
        <v>1</v>
      </c>
      <c r="O375" s="62">
        <f>O373*O374</f>
        <v>27050000</v>
      </c>
      <c r="P375" s="32" t="b">
        <f>IF(O375=P373,TRUE,FALSE)</f>
        <v>1</v>
      </c>
      <c r="Q375" s="62">
        <f>Q373*Q374</f>
        <v>29279999.999999993</v>
      </c>
      <c r="R375" s="32" t="b">
        <f>IF(Q375=R373,TRUE,FALSE)</f>
        <v>1</v>
      </c>
      <c r="S375" s="62">
        <f>S373*S374</f>
        <v>31495299.999999978</v>
      </c>
      <c r="T375" s="32" t="b">
        <f>IF(S375=T373,TRUE,FALSE)</f>
        <v>1</v>
      </c>
      <c r="U375" s="62">
        <f>U373*U374</f>
        <v>39471999.999999993</v>
      </c>
      <c r="V375" s="32" t="b">
        <f>IF(U375=V373,TRUE,FALSE)</f>
        <v>1</v>
      </c>
    </row>
    <row r="376" spans="1:22" x14ac:dyDescent="0.35">
      <c r="G376" s="63"/>
      <c r="I376" s="63"/>
      <c r="K376" s="63"/>
      <c r="M376" s="63"/>
      <c r="O376" s="63"/>
      <c r="Q376" s="63"/>
      <c r="S376" s="63"/>
      <c r="U376" s="63"/>
    </row>
    <row r="377" spans="1:22" x14ac:dyDescent="0.35">
      <c r="A377" s="45" t="s">
        <v>185</v>
      </c>
      <c r="B377" s="52"/>
      <c r="C377" s="52"/>
      <c r="D377" s="42"/>
      <c r="E377" s="42"/>
      <c r="F377" s="42"/>
      <c r="G377" s="61">
        <f t="shared" ref="G377:V379" si="280">G357</f>
        <v>1506630.1400000006</v>
      </c>
      <c r="H377" s="42">
        <f t="shared" si="280"/>
        <v>2136405.1875972254</v>
      </c>
      <c r="I377" s="61">
        <f t="shared" si="280"/>
        <v>1492434.3599999999</v>
      </c>
      <c r="J377" s="42">
        <f t="shared" si="280"/>
        <v>2129198.103762988</v>
      </c>
      <c r="K377" s="61">
        <f t="shared" si="280"/>
        <v>1492434.3599999999</v>
      </c>
      <c r="L377" s="42">
        <f t="shared" si="280"/>
        <v>2444483.7229785672</v>
      </c>
      <c r="M377" s="61">
        <f t="shared" si="280"/>
        <v>1471102.7400000012</v>
      </c>
      <c r="N377" s="42">
        <f t="shared" si="280"/>
        <v>2777202.9180507986</v>
      </c>
      <c r="O377" s="61">
        <f t="shared" si="280"/>
        <v>1264015.56</v>
      </c>
      <c r="P377" s="42">
        <f t="shared" si="280"/>
        <v>2713071.0509818997</v>
      </c>
      <c r="Q377" s="61">
        <f t="shared" si="280"/>
        <v>1264015.56</v>
      </c>
      <c r="R377" s="42">
        <f t="shared" si="280"/>
        <v>2970091.5274098902</v>
      </c>
      <c r="S377" s="61">
        <f t="shared" si="280"/>
        <v>1263532.4100000001</v>
      </c>
      <c r="T377" s="42">
        <f t="shared" si="280"/>
        <v>3282217.2398449234</v>
      </c>
      <c r="U377" s="61">
        <f t="shared" si="280"/>
        <v>1258692</v>
      </c>
      <c r="V377" s="42">
        <f t="shared" si="280"/>
        <v>1820978.6274795982</v>
      </c>
    </row>
    <row r="378" spans="1:22" x14ac:dyDescent="0.35">
      <c r="A378" s="45" t="s">
        <v>186</v>
      </c>
      <c r="B378" s="52"/>
      <c r="C378" s="52"/>
      <c r="D378" s="42"/>
      <c r="E378" s="42"/>
      <c r="F378" s="42"/>
      <c r="G378" s="61">
        <f t="shared" si="280"/>
        <v>6786269.9699999522</v>
      </c>
      <c r="H378" s="42">
        <f t="shared" si="280"/>
        <v>9622947.2538914941</v>
      </c>
      <c r="I378" s="61">
        <f t="shared" si="280"/>
        <v>6778724.2699999511</v>
      </c>
      <c r="J378" s="42">
        <f t="shared" si="280"/>
        <v>9670942.4872903917</v>
      </c>
      <c r="K378" s="61">
        <f t="shared" si="280"/>
        <v>6762823.6699999515</v>
      </c>
      <c r="L378" s="42">
        <f t="shared" si="280"/>
        <v>11076944.370732028</v>
      </c>
      <c r="M378" s="61">
        <f t="shared" si="280"/>
        <v>6691363.6199999508</v>
      </c>
      <c r="N378" s="42">
        <f t="shared" si="280"/>
        <v>12632207.163996449</v>
      </c>
      <c r="O378" s="61">
        <f t="shared" si="280"/>
        <v>6396252.9899999499</v>
      </c>
      <c r="P378" s="42">
        <f t="shared" si="280"/>
        <v>13728856.962746002</v>
      </c>
      <c r="Q378" s="61">
        <f t="shared" si="280"/>
        <v>6243204.8299999516</v>
      </c>
      <c r="R378" s="42">
        <f t="shared" si="280"/>
        <v>14669827.141579933</v>
      </c>
      <c r="S378" s="61">
        <f t="shared" si="280"/>
        <v>6110837.7999999532</v>
      </c>
      <c r="T378" s="42">
        <f t="shared" si="280"/>
        <v>15873828.81382193</v>
      </c>
      <c r="U378" s="61">
        <f t="shared" si="280"/>
        <v>6054046.7999999532</v>
      </c>
      <c r="V378" s="42">
        <f t="shared" si="280"/>
        <v>8758528.5618413128</v>
      </c>
    </row>
    <row r="379" spans="1:22" x14ac:dyDescent="0.35">
      <c r="A379" s="45" t="s">
        <v>187</v>
      </c>
      <c r="B379" s="52"/>
      <c r="C379" s="52"/>
      <c r="D379" s="42"/>
      <c r="E379" s="42"/>
      <c r="F379" s="42"/>
      <c r="G379" s="61">
        <f t="shared" si="280"/>
        <v>3048956.86</v>
      </c>
      <c r="H379" s="42">
        <f t="shared" si="280"/>
        <v>4323428.2120920168</v>
      </c>
      <c r="I379" s="61">
        <f t="shared" si="280"/>
        <v>2922708.6100000003</v>
      </c>
      <c r="J379" s="42">
        <f t="shared" si="280"/>
        <v>4169714.794199564</v>
      </c>
      <c r="K379" s="61">
        <f t="shared" si="280"/>
        <v>2813061.5199999996</v>
      </c>
      <c r="L379" s="42">
        <f t="shared" si="280"/>
        <v>4607561.499305971</v>
      </c>
      <c r="M379" s="61">
        <f t="shared" si="280"/>
        <v>2718021.32</v>
      </c>
      <c r="N379" s="42">
        <f t="shared" si="280"/>
        <v>5131182.5720807752</v>
      </c>
      <c r="O379" s="61">
        <f t="shared" si="280"/>
        <v>2626847.1899999995</v>
      </c>
      <c r="P379" s="42">
        <f t="shared" si="280"/>
        <v>5638239.9806392798</v>
      </c>
      <c r="Q379" s="61">
        <f t="shared" si="280"/>
        <v>2467567.189999999</v>
      </c>
      <c r="R379" s="42">
        <f t="shared" si="280"/>
        <v>5798109.3241713168</v>
      </c>
      <c r="S379" s="61">
        <f t="shared" si="280"/>
        <v>2315643.6699999995</v>
      </c>
      <c r="T379" s="42">
        <f t="shared" si="280"/>
        <v>6015235.9487254992</v>
      </c>
      <c r="U379" s="61">
        <f t="shared" si="280"/>
        <v>2150258.0499999998</v>
      </c>
      <c r="V379" s="42">
        <f t="shared" si="280"/>
        <v>3110827.7105248598</v>
      </c>
    </row>
    <row r="380" spans="1:22" x14ac:dyDescent="0.35">
      <c r="A380" s="45" t="s">
        <v>188</v>
      </c>
      <c r="B380" s="52"/>
      <c r="C380" s="52"/>
      <c r="D380" s="42"/>
      <c r="E380" s="42"/>
      <c r="F380" s="42"/>
      <c r="G380" s="61">
        <f>G360+G345</f>
        <v>4613317.3199999947</v>
      </c>
      <c r="H380" s="42">
        <f>H360+H345</f>
        <v>6637219.3464192636</v>
      </c>
      <c r="I380" s="61">
        <f t="shared" ref="I380:V380" si="281">I360+I345+I337</f>
        <v>5379800.2399999946</v>
      </c>
      <c r="J380" s="42">
        <f t="shared" si="281"/>
        <v>7770544.6147470567</v>
      </c>
      <c r="K380" s="61">
        <f t="shared" si="281"/>
        <v>5340916.2224999946</v>
      </c>
      <c r="L380" s="42">
        <f t="shared" si="281"/>
        <v>8831010.4069834314</v>
      </c>
      <c r="M380" s="61">
        <f t="shared" si="281"/>
        <v>5674504.7724999953</v>
      </c>
      <c r="N380" s="42">
        <f t="shared" si="281"/>
        <v>10784707.345871972</v>
      </c>
      <c r="O380" s="61">
        <f t="shared" si="281"/>
        <v>5524124.8724999949</v>
      </c>
      <c r="P380" s="42">
        <f t="shared" si="281"/>
        <v>11919832.005632814</v>
      </c>
      <c r="Q380" s="61">
        <f t="shared" si="281"/>
        <v>5430899.0724999942</v>
      </c>
      <c r="R380" s="42">
        <f t="shared" si="281"/>
        <v>12811772.006838854</v>
      </c>
      <c r="S380" s="61">
        <f t="shared" si="281"/>
        <v>5424736.912499995</v>
      </c>
      <c r="T380" s="42">
        <f t="shared" si="281"/>
        <v>14128717.997607641</v>
      </c>
      <c r="U380" s="61">
        <f>U360+U345+U337</f>
        <v>22856423.833749995</v>
      </c>
      <c r="V380" s="42">
        <f t="shared" si="281"/>
        <v>33150165.100154225</v>
      </c>
    </row>
    <row r="381" spans="1:22" x14ac:dyDescent="0.35">
      <c r="A381" s="45" t="s">
        <v>189</v>
      </c>
      <c r="B381" s="52"/>
      <c r="C381" s="52"/>
      <c r="D381" s="42"/>
      <c r="E381" s="42"/>
      <c r="F381" s="42"/>
      <c r="G381" s="61">
        <f t="shared" ref="G381:V381" si="282">G377+G378+G379+G380</f>
        <v>15955174.289999947</v>
      </c>
      <c r="H381" s="41">
        <f t="shared" si="282"/>
        <v>22720000</v>
      </c>
      <c r="I381" s="61">
        <f t="shared" si="282"/>
        <v>16573667.479999945</v>
      </c>
      <c r="J381" s="41">
        <f t="shared" si="282"/>
        <v>23740400</v>
      </c>
      <c r="K381" s="61">
        <f t="shared" si="282"/>
        <v>16409235.772499945</v>
      </c>
      <c r="L381" s="41">
        <f t="shared" si="282"/>
        <v>26959999.999999996</v>
      </c>
      <c r="M381" s="61">
        <f t="shared" si="282"/>
        <v>16554992.452499947</v>
      </c>
      <c r="N381" s="41">
        <f t="shared" si="282"/>
        <v>31325299.999999993</v>
      </c>
      <c r="O381" s="61">
        <f t="shared" si="282"/>
        <v>15811240.612499945</v>
      </c>
      <c r="P381" s="41">
        <f t="shared" si="282"/>
        <v>34000000</v>
      </c>
      <c r="Q381" s="61">
        <f t="shared" si="282"/>
        <v>15405686.652499946</v>
      </c>
      <c r="R381" s="41">
        <f t="shared" si="282"/>
        <v>36249799.999999993</v>
      </c>
      <c r="S381" s="61">
        <f t="shared" si="282"/>
        <v>15114750.792499948</v>
      </c>
      <c r="T381" s="41">
        <f t="shared" si="282"/>
        <v>39299999.999999993</v>
      </c>
      <c r="U381" s="61">
        <f>U377+U378+U379+U380</f>
        <v>32319420.683749948</v>
      </c>
      <c r="V381" s="41">
        <f t="shared" si="282"/>
        <v>46840500</v>
      </c>
    </row>
    <row r="382" spans="1:22" x14ac:dyDescent="0.35">
      <c r="A382" s="45" t="s">
        <v>183</v>
      </c>
      <c r="B382" s="52"/>
      <c r="C382" s="52"/>
      <c r="D382" s="42"/>
      <c r="E382" s="42"/>
      <c r="F382" s="42"/>
      <c r="G382" s="61">
        <v>1.4239894586573063</v>
      </c>
      <c r="H382" s="42"/>
      <c r="I382" s="61">
        <v>1.4324168159309592</v>
      </c>
      <c r="J382" s="42"/>
      <c r="K382" s="61">
        <v>1.6429771851521546</v>
      </c>
      <c r="L382" s="42"/>
      <c r="M382" s="61">
        <v>1.8921965739265327</v>
      </c>
      <c r="N382" s="42"/>
      <c r="O382" s="61">
        <v>2.1503688947166175</v>
      </c>
      <c r="P382" s="42"/>
      <c r="Q382" s="61">
        <v>2.3530142354360817</v>
      </c>
      <c r="R382" s="42"/>
      <c r="S382" s="61">
        <v>2.6001090285591046</v>
      </c>
      <c r="T382" s="42"/>
      <c r="U382" s="61">
        <v>1.4492988738362871</v>
      </c>
      <c r="V382" s="45"/>
    </row>
    <row r="383" spans="1:22" x14ac:dyDescent="0.35">
      <c r="A383" s="44" t="s">
        <v>190</v>
      </c>
      <c r="B383" s="52"/>
      <c r="C383" s="52"/>
      <c r="D383" s="42"/>
      <c r="E383" s="42"/>
      <c r="F383" s="42"/>
      <c r="G383" s="62">
        <f>G381*G382</f>
        <v>22719999.999999996</v>
      </c>
      <c r="H383" s="32" t="b">
        <f>IF(G383=H381,TRUE,FALSE)</f>
        <v>1</v>
      </c>
      <c r="I383" s="62">
        <f>I381*I382</f>
        <v>23740400.000000004</v>
      </c>
      <c r="J383" s="32" t="b">
        <f>IF(I383=J381,TRUE,FALSE)</f>
        <v>1</v>
      </c>
      <c r="K383" s="62">
        <f>K381*K382</f>
        <v>26960000</v>
      </c>
      <c r="L383" s="32" t="b">
        <f>IF(K383=L381,TRUE,FALSE)</f>
        <v>1</v>
      </c>
      <c r="M383" s="62">
        <f>M381*M382</f>
        <v>31325300.000000007</v>
      </c>
      <c r="N383" s="32" t="b">
        <f>IF(M383=N381,TRUE,FALSE)</f>
        <v>1</v>
      </c>
      <c r="O383" s="62">
        <f>O381*O382</f>
        <v>34000000</v>
      </c>
      <c r="P383" s="32" t="b">
        <f>IF(O383=P381,TRUE,FALSE)</f>
        <v>1</v>
      </c>
      <c r="Q383" s="62">
        <f>Q381*Q382</f>
        <v>36249800.000000007</v>
      </c>
      <c r="R383" s="32" t="b">
        <f>IF(Q383=R381,TRUE,FALSE)</f>
        <v>1</v>
      </c>
      <c r="S383" s="62">
        <f>S381*S382</f>
        <v>39300000</v>
      </c>
      <c r="T383" s="32" t="b">
        <f>IF(S383=T381,TRUE,FALSE)</f>
        <v>1</v>
      </c>
      <c r="U383" s="62">
        <f>U381*U382</f>
        <v>46840500</v>
      </c>
      <c r="V383" s="32" t="b">
        <f>IF(U383=V381,TRUE,FALSE)</f>
        <v>1</v>
      </c>
    </row>
  </sheetData>
  <autoFilter ref="A4:V332" xr:uid="{6B837CAB-E97C-4C0E-9DD5-7AE25EED9307}"/>
  <mergeCells count="2">
    <mergeCell ref="B362:C362"/>
    <mergeCell ref="B363:C3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Bulzan</dc:creator>
  <cp:lastModifiedBy>Ovidiu Borha</cp:lastModifiedBy>
  <dcterms:created xsi:type="dcterms:W3CDTF">2023-07-11T10:01:59Z</dcterms:created>
  <dcterms:modified xsi:type="dcterms:W3CDTF">2023-07-11T11:11:10Z</dcterms:modified>
</cp:coreProperties>
</file>